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80" tabRatio="923" activeTab="6"/>
  </bookViews>
  <sheets>
    <sheet name="23年公共预算收支表" sheetId="1" r:id="rId1"/>
    <sheet name="23年基金收支表" sheetId="2" r:id="rId2"/>
    <sheet name="23年国资收支表" sheetId="3" r:id="rId3"/>
    <sheet name="23年社保基金收支表" sheetId="4" r:id="rId4"/>
    <sheet name="24年公共收支" sheetId="5" r:id="rId5"/>
    <sheet name="24年科目支出" sheetId="13" r:id="rId6"/>
    <sheet name="24年基金收支" sheetId="7" r:id="rId7"/>
    <sheet name="24年国资收支" sheetId="8" r:id="rId8"/>
    <sheet name="24年社保基金收支" sheetId="9" r:id="rId9"/>
    <sheet name="24年政府采购" sheetId="12" r:id="rId10"/>
  </sheets>
  <externalReferences>
    <externalReference r:id="rId11"/>
  </externalReferences>
  <definedNames>
    <definedName name="_xlnm._FilterDatabase" localSheetId="9" hidden="1">'24年政府采购'!$A$4:$F$54</definedName>
    <definedName name="_xlnm.Print_Area" localSheetId="2">'23年国资收支表'!$A$1:$F$20</definedName>
    <definedName name="_xlnm.Print_Area" localSheetId="1">'23年基金收支表'!$A$1:$H$17</definedName>
    <definedName name="_xlnm.Print_Area" localSheetId="4">'24年公共收支'!$A$1:$J$35</definedName>
    <definedName name="_xlnm.Print_Area" localSheetId="8">'24年社保基金收支'!$A$1:$I$23</definedName>
    <definedName name="_xlnm.Print_Area" localSheetId="0">'23年公共预算收支表'!$A$1:$N$37</definedName>
    <definedName name="_xlnm.Print_Area" localSheetId="3">'23年社保基金收支表'!$A$1:$I$23</definedName>
    <definedName name="_xlnm.Print_Area" localSheetId="9">'24年政府采购'!$A$1:$F$54</definedName>
    <definedName name="_xlnm.Print_Titles" localSheetId="9">'24年政府采购'!$4:$4</definedName>
    <definedName name="_xlnm.Print_Titles" localSheetId="4">'24年公共收支'!$4:$4</definedName>
    <definedName name="_xlnm.Print_Area" localSheetId="5">'24年科目支出'!$A$1:$G$147</definedName>
    <definedName name="_xlnm.Print_Titles" localSheetId="5">'24年科目支出'!$4:$6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<sst xmlns="http://schemas.openxmlformats.org/spreadsheetml/2006/main" count="558" uniqueCount="378">
  <si>
    <t>附件1</t>
  </si>
  <si>
    <t>2023年一般公共预算收支执行表</t>
  </si>
  <si>
    <t>金额单位：万元</t>
  </si>
  <si>
    <t>预算科目</t>
  </si>
  <si>
    <t>2022年
决算数</t>
  </si>
  <si>
    <t>2023年预算数</t>
  </si>
  <si>
    <t>2023年调整数</t>
  </si>
  <si>
    <t>2023年
预计数</t>
  </si>
  <si>
    <t>增长%</t>
  </si>
  <si>
    <t>备注</t>
  </si>
  <si>
    <t>比年初</t>
  </si>
  <si>
    <t>比调整</t>
  </si>
  <si>
    <t>比决算</t>
  </si>
  <si>
    <t>为预算的</t>
  </si>
  <si>
    <t>为调整的</t>
  </si>
  <si>
    <t>支出比年初</t>
  </si>
  <si>
    <t>一、地方一般公共预算收入小计</t>
  </si>
  <si>
    <t>剔除2023年一次性收入4.55亿元后，下降4.75%</t>
  </si>
  <si>
    <t>一、一般公共预算支出小计</t>
  </si>
  <si>
    <t>（一）地方税收收入</t>
  </si>
  <si>
    <t>一般公共服务</t>
  </si>
  <si>
    <t>（二）非税收入</t>
  </si>
  <si>
    <t>剔除2023年一次性收入4.55亿元后，增长52%</t>
  </si>
  <si>
    <t>国防</t>
  </si>
  <si>
    <t>公共安全</t>
  </si>
  <si>
    <t>二、上级补助收入小计</t>
  </si>
  <si>
    <t>教育</t>
  </si>
  <si>
    <t>（一）一般性转移支付收入（含返还性收入）</t>
  </si>
  <si>
    <t>科学技术</t>
  </si>
  <si>
    <t>（二）专项转移支付收入</t>
  </si>
  <si>
    <t>文化体育与传媒</t>
  </si>
  <si>
    <t>社会保障和就业</t>
  </si>
  <si>
    <t>医疗卫生与计划生育事务</t>
  </si>
  <si>
    <t>防疫专项减少</t>
  </si>
  <si>
    <t>节能环保</t>
  </si>
  <si>
    <t>上级专项减少</t>
  </si>
  <si>
    <t>城乡社区事务</t>
  </si>
  <si>
    <t>农林水事务</t>
  </si>
  <si>
    <t>交通运输</t>
  </si>
  <si>
    <t>资源勘探电力信息等</t>
  </si>
  <si>
    <t>商业服务业等事务</t>
  </si>
  <si>
    <t>金融监管等事务支出</t>
  </si>
  <si>
    <t>自然资源海洋气象等事务</t>
  </si>
  <si>
    <t>住房保障支出</t>
  </si>
  <si>
    <t>粮油物资管理事务</t>
  </si>
  <si>
    <t>三、债务转贷收入</t>
  </si>
  <si>
    <t>灾害防治及应急管理</t>
  </si>
  <si>
    <t>再融资一般债券收入（当年到期债券展期）</t>
  </si>
  <si>
    <t>援助其他地区支出</t>
  </si>
  <si>
    <t>新增一般债券收入</t>
  </si>
  <si>
    <t>债务付息支出</t>
  </si>
  <si>
    <t>其他支出</t>
  </si>
  <si>
    <t>四、调入预算稳定调节基金</t>
  </si>
  <si>
    <t>二、债务还本支出（再融资一般债券）</t>
  </si>
  <si>
    <t>三、上解支出小计</t>
  </si>
  <si>
    <t>五、上年结转收入</t>
  </si>
  <si>
    <t xml:space="preserve"> 其中：体制上解</t>
  </si>
  <si>
    <t xml:space="preserve">       专项上解</t>
  </si>
  <si>
    <t>六、调入资金</t>
  </si>
  <si>
    <t>四、安排预算稳定调节基金</t>
  </si>
  <si>
    <t>（一）政府性基金调入</t>
  </si>
  <si>
    <t>五、结转下年支出</t>
  </si>
  <si>
    <t>（二）国有资本经营预算调入</t>
  </si>
  <si>
    <t>（三）其他调入（含存量）</t>
  </si>
  <si>
    <t>收 入 合 计</t>
  </si>
  <si>
    <t>支出合计</t>
  </si>
  <si>
    <t>附件2</t>
  </si>
  <si>
    <t>2023年政府性基金预算收支执行表</t>
  </si>
  <si>
    <t>2022年                      决算数</t>
  </si>
  <si>
    <t>2023年                    预计数</t>
  </si>
  <si>
    <t>一、国有土地使用权出让金</t>
  </si>
  <si>
    <t>一、文化体育与传媒</t>
  </si>
  <si>
    <t>二、城市基础设施配套费</t>
  </si>
  <si>
    <t>二、社会保障和就业</t>
  </si>
  <si>
    <t>三、污水处理费收入</t>
  </si>
  <si>
    <t>三、城乡社区事务</t>
  </si>
  <si>
    <t>四、其他政府性基金</t>
  </si>
  <si>
    <t>四、农林水事务</t>
  </si>
  <si>
    <t>五、债务付息</t>
  </si>
  <si>
    <t>六、其他支出</t>
  </si>
  <si>
    <t>政府性基金收入小计</t>
  </si>
  <si>
    <t>政府性基金支出小计</t>
  </si>
  <si>
    <t xml:space="preserve">     上级补助收入</t>
  </si>
  <si>
    <t xml:space="preserve">    上解上级支出</t>
  </si>
  <si>
    <t xml:space="preserve">     再融资专项债券收入（当年到期债券展期）</t>
  </si>
  <si>
    <t xml:space="preserve">    债务还本支出（再融资专项债券）</t>
  </si>
  <si>
    <t xml:space="preserve">     专项债收入</t>
  </si>
  <si>
    <t xml:space="preserve">     调入资金</t>
  </si>
  <si>
    <t xml:space="preserve">    调出资金</t>
  </si>
  <si>
    <t xml:space="preserve">     上年结转</t>
  </si>
  <si>
    <t xml:space="preserve">    年终结转</t>
  </si>
  <si>
    <t>收入合计</t>
  </si>
  <si>
    <t>附件3</t>
  </si>
  <si>
    <t>2023年国有资本经营预算收支执行表</t>
  </si>
  <si>
    <t>一、利润收入</t>
  </si>
  <si>
    <t>一、社会保障和就业支出</t>
  </si>
  <si>
    <t xml:space="preserve">    投资服务企业利润收入</t>
  </si>
  <si>
    <t>二、国有资本经营预算支出</t>
  </si>
  <si>
    <t xml:space="preserve">    建筑施工企业利润收入</t>
  </si>
  <si>
    <r>
      <rPr>
        <sz val="10.5"/>
        <color theme="1"/>
        <rFont val="宋体"/>
        <charset val="134"/>
        <scheme val="minor"/>
      </rPr>
      <t xml:space="preserve">    </t>
    </r>
    <r>
      <rPr>
        <sz val="10.5"/>
        <color theme="1"/>
        <rFont val="宋体"/>
        <charset val="134"/>
      </rPr>
      <t>解决历史遗留问题及改革成本支出</t>
    </r>
  </si>
  <si>
    <t xml:space="preserve">    转制科研院所利润收入</t>
  </si>
  <si>
    <t xml:space="preserve">    国有企业资本金注入</t>
  </si>
  <si>
    <t>二、股利、股息收入</t>
  </si>
  <si>
    <t xml:space="preserve">    其他国有资本经营预算支出</t>
  </si>
  <si>
    <t xml:space="preserve">    国有控股公司股利、股息收入</t>
  </si>
  <si>
    <t>三、转移性支出</t>
  </si>
  <si>
    <t xml:space="preserve">    国有参股公司股利、股息收入</t>
  </si>
  <si>
    <t>四、调出资金</t>
  </si>
  <si>
    <t xml:space="preserve">    其他国有资本经营预算企业股利、股息收入</t>
  </si>
  <si>
    <t>三、产权转让收入</t>
  </si>
  <si>
    <t>四、清算收入</t>
  </si>
  <si>
    <t>五、其他国有资本经营收入</t>
  </si>
  <si>
    <t>本年收入合计</t>
  </si>
  <si>
    <t>本年支出合计</t>
  </si>
  <si>
    <t xml:space="preserve"> 上级补助收入</t>
  </si>
  <si>
    <t>上年结转</t>
  </si>
  <si>
    <t>结转下年</t>
  </si>
  <si>
    <t>收 入 总 计</t>
  </si>
  <si>
    <t>支 出 总 计</t>
  </si>
  <si>
    <t>附件4</t>
  </si>
  <si>
    <t>2023年社会保险基金预算收支执行表</t>
  </si>
  <si>
    <t>项        目</t>
  </si>
  <si>
    <t>合计</t>
  </si>
  <si>
    <t>企业职工基本
养老保险基金</t>
  </si>
  <si>
    <t>城乡居民基本
养老保险基金</t>
  </si>
  <si>
    <t>机关事业单位基
本养老保险基金</t>
  </si>
  <si>
    <t>职工基本医
疗保险基金</t>
  </si>
  <si>
    <t>城乡居民基本医疗保险基金</t>
  </si>
  <si>
    <t>工伤保险基金</t>
  </si>
  <si>
    <t>失业保险基金</t>
  </si>
  <si>
    <t>一、收入</t>
  </si>
  <si>
    <t xml:space="preserve">    其中：1.保险费收入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</si>
  <si>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</si>
  <si>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</si>
  <si>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</si>
  <si>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</si>
  <si>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</si>
  <si>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t>
  </si>
  <si>
    <t xml:space="preserve">          8.中央调剂基金收入</t>
  </si>
  <si>
    <t>二、支出</t>
  </si>
  <si>
    <t xml:space="preserve">    其中：1.社会保险待遇支出</t>
  </si>
  <si>
    <t xml:space="preserve">          2.其他支出</t>
  </si>
  <si>
    <t xml:space="preserve">          3.转移支出</t>
  </si>
  <si>
    <t xml:space="preserve">          4.中央调剂基金支出</t>
  </si>
  <si>
    <t xml:space="preserve">          5.中央调剂资金支出</t>
  </si>
  <si>
    <t>三、本年收支结余</t>
  </si>
  <si>
    <t>四、年末滚存结余</t>
  </si>
  <si>
    <t>说明：1、企业职工基本养老保险基金2019年7月开始实行省级统筹，收支执行情况由省级社保部门统一编制，此表未反映数据；
2、工伤保险基金2020年7月实行市级统筹，城乡居民基本医疗保险基金和职工基本医疗保险基金2020年10月开始实施市级统筹，失业保险基金计划2023年实行省级统筹，4项基金预算情况由常德市统一编制。</t>
  </si>
  <si>
    <t>附件5</t>
  </si>
  <si>
    <t>2024年一般公共预算收支预算表</t>
  </si>
  <si>
    <t>2024年
预算数</t>
  </si>
  <si>
    <t>一、地方一般公共预算收入</t>
  </si>
  <si>
    <t>剔除2023年一次性收入4.55亿元后，增长6%</t>
  </si>
  <si>
    <t xml:space="preserve">     其中：地方税收收入</t>
  </si>
  <si>
    <t xml:space="preserve">           非税收入</t>
  </si>
  <si>
    <t>剔除2023年一次性收入4.55亿元后，增长3.73%</t>
  </si>
  <si>
    <t>大案要案资金减少</t>
  </si>
  <si>
    <t>二、上级补助收入</t>
  </si>
  <si>
    <t xml:space="preserve">    其中：一般性转移支付收入（含返还性收入）</t>
  </si>
  <si>
    <t xml:space="preserve">               专项转移支付收入</t>
  </si>
  <si>
    <t>文化旅游体育与传媒</t>
  </si>
  <si>
    <t>卫生健康</t>
  </si>
  <si>
    <t>上级疫情补助等专项减少</t>
  </si>
  <si>
    <t>资源勘探工业信息等</t>
  </si>
  <si>
    <t>金融支出</t>
  </si>
  <si>
    <t>自然资源海洋气象等</t>
  </si>
  <si>
    <t>利率降低及结算方式改变</t>
  </si>
  <si>
    <t>四、动用预算稳定调节基金</t>
  </si>
  <si>
    <t>预备费</t>
  </si>
  <si>
    <t>含一般债券还本支出</t>
  </si>
  <si>
    <t>二、债务还本支出(再融资一般债券）</t>
  </si>
  <si>
    <t>三、 上解上级支出</t>
  </si>
  <si>
    <t xml:space="preserve">      其中：体制上解</t>
  </si>
  <si>
    <t>（一）政府性基金预算调入</t>
  </si>
  <si>
    <t xml:space="preserve">            专项上解</t>
  </si>
  <si>
    <t>附件6</t>
  </si>
  <si>
    <t>2024年一般公共预算支出预算明细表</t>
  </si>
  <si>
    <t>预  算  科  目</t>
  </si>
  <si>
    <t>2024
预算数</t>
  </si>
  <si>
    <t>一、基本支出预算数</t>
  </si>
  <si>
    <t>二、项目支出预算数（含上级一般性转移支付及专项转移支付、财政公共预算专项等）</t>
  </si>
  <si>
    <t>小计</t>
  </si>
  <si>
    <t>工资福利
支出</t>
  </si>
  <si>
    <t>一般及专项商品服务支出</t>
  </si>
  <si>
    <t>个人家庭补助支出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</si>
  <si>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</si>
  <si>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</si>
  <si>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</si>
  <si>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</si>
  <si>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</si>
  <si>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</si>
  <si>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</si>
  <si>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</si>
  <si>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纪检监察事务</t>
  </si>
  <si>
    <t xml:space="preserve">  商贸事务</t>
  </si>
  <si>
    <t xml:space="preserve">  知识产权事务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</si>
  <si>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</si>
  <si>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</si>
  <si>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</si>
  <si>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</si>
  <si>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</si>
  <si>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</si>
  <si>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</si>
  <si>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市场监督管理事务</t>
  </si>
  <si>
    <t xml:space="preserve">  其他一般公共服务支出</t>
  </si>
  <si>
    <t xml:space="preserve">  国防动员</t>
  </si>
  <si>
    <t xml:space="preserve">  武装警察部队</t>
  </si>
  <si>
    <t xml:space="preserve">  公安</t>
  </si>
  <si>
    <t xml:space="preserve">  司法</t>
  </si>
  <si>
    <t xml:space="preserve">  强制隔离戒毒</t>
  </si>
  <si>
    <t xml:space="preserve">  其他公共安全支出</t>
  </si>
  <si>
    <t xml:space="preserve">  教育管理事务</t>
  </si>
  <si>
    <t xml:space="preserve">  普通教育</t>
  </si>
  <si>
    <t xml:space="preserve">  职业教育</t>
  </si>
  <si>
    <t xml:space="preserve">  特殊教育</t>
  </si>
  <si>
    <t xml:space="preserve">  进修及培训</t>
  </si>
  <si>
    <t xml:space="preserve">  教育附加安排的支出</t>
  </si>
  <si>
    <t xml:space="preserve">  科学技术管理事务</t>
  </si>
  <si>
    <t xml:space="preserve">  基础研究</t>
  </si>
  <si>
    <t xml:space="preserve">  技术研究与开发</t>
  </si>
  <si>
    <t xml:space="preserve">  科技条件与服务</t>
  </si>
  <si>
    <t xml:space="preserve">  科学技术普及</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</si>
  <si>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</si>
  <si>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</si>
  <si>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</si>
  <si>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</si>
  <si>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</si>
  <si>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</si>
  <si>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</si>
  <si>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</si>
  <si>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</si>
  <si>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</si>
  <si>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行政事业单位养老支出</t>
  </si>
  <si>
    <t xml:space="preserve">  就业补助</t>
  </si>
  <si>
    <t xml:space="preserve">  抚恤</t>
  </si>
  <si>
    <t xml:space="preserve">  退役安置</t>
  </si>
  <si>
    <t xml:space="preserve">  社会福利</t>
  </si>
  <si>
    <t xml:space="preserve">  残疾人事业</t>
  </si>
  <si>
    <t xml:space="preserve">  最低生活保障</t>
  </si>
  <si>
    <t xml:space="preserve">  临时救助</t>
  </si>
  <si>
    <t xml:space="preserve">  特困人员救助供养</t>
  </si>
  <si>
    <t xml:space="preserve">  财政对基本养老保险基金的补助</t>
  </si>
  <si>
    <t xml:space="preserve">  退役军人管理事务</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</si>
  <si>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</si>
  <si>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</si>
  <si>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</si>
  <si>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</si>
  <si>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</si>
  <si>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</si>
  <si>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</si>
  <si>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</si>
  <si>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</si>
  <si>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</si>
  <si>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</si>
  <si>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</si>
  <si>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其他卫生健康支出</t>
  </si>
  <si>
    <t xml:space="preserve">  环境保护管理事务</t>
  </si>
  <si>
    <t xml:space="preserve">  环境监测与监察</t>
  </si>
  <si>
    <t xml:space="preserve">  污染防治</t>
  </si>
  <si>
    <t xml:space="preserve">  自然生态保护</t>
  </si>
  <si>
    <t xml:space="preserve">  森林保护修复</t>
  </si>
  <si>
    <t xml:space="preserve">  退耕还林还草</t>
  </si>
  <si>
    <t xml:space="preserve">  污染减排</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</si>
  <si>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</si>
  <si>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</si>
  <si>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</si>
  <si>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</si>
  <si>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</si>
  <si>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</si>
  <si>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其他城乡社区事务支出</t>
  </si>
  <si>
    <t xml:space="preserve">  农业和农村</t>
  </si>
  <si>
    <t xml:space="preserve">  林业和草原</t>
  </si>
  <si>
    <t xml:space="preserve">  水利</t>
  </si>
  <si>
    <t xml:space="preserve">  巩固脱贫衔接乡村振兴</t>
  </si>
  <si>
    <t xml:space="preserve">  农村综合改革</t>
  </si>
  <si>
    <t xml:space="preserve">      其中：对村级公益事业建设的补助</t>
  </si>
  <si>
    <t>　　　     对村民委员会和村党支部的补助</t>
  </si>
  <si>
    <t xml:space="preserve">  普惠金融发展支出</t>
  </si>
  <si>
    <t xml:space="preserve">  目标价格补贴</t>
  </si>
  <si>
    <t xml:space="preserve">  其他农林水支出</t>
  </si>
  <si>
    <t xml:space="preserve">  公路水路运输</t>
  </si>
  <si>
    <t xml:space="preserve">  邮政业支出</t>
  </si>
  <si>
    <t xml:space="preserve">  其他交通运输支出</t>
  </si>
  <si>
    <t xml:space="preserve">  制造业</t>
  </si>
  <si>
    <t xml:space="preserve">  工业和信息产业监管支出</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</si>
  <si>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</si>
  <si>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</si>
  <si>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</si>
  <si>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</si>
  <si>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</si>
  <si>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金融发展支出</t>
  </si>
  <si>
    <t xml:space="preserve">  自然资源事务</t>
  </si>
  <si>
    <t xml:space="preserve">  保障性安居工程支出</t>
  </si>
  <si>
    <t xml:space="preserve">  住房改革支出</t>
  </si>
  <si>
    <t xml:space="preserve">  粮油物资事务</t>
  </si>
  <si>
    <t xml:space="preserve">  应急管理事务</t>
  </si>
  <si>
    <t xml:space="preserve">  消防救援事务</t>
  </si>
  <si>
    <t xml:space="preserve">  地震事务</t>
  </si>
  <si>
    <t xml:space="preserve">  自然灾害防治</t>
  </si>
  <si>
    <t xml:space="preserve">  自然灾害救灾及恢复重建</t>
  </si>
  <si>
    <t xml:space="preserve">  其他灾害防治及应急管理</t>
  </si>
  <si>
    <t xml:space="preserve">  一般公共预算支出合计</t>
  </si>
  <si>
    <t>说明：1.2024年卫生健康事务预算中不再包括城乡居民医保基金的上级补助，故较2023年预算额度减少；2.2024年城乡社区事务预算中将原列入政府性基金预算的城乡社区事务资金调整列入一般公共预算，故较2023年预算额度增加。</t>
  </si>
  <si>
    <t>附件7</t>
  </si>
  <si>
    <t>2024年政府性基金收支预算表</t>
  </si>
  <si>
    <t>2023年支出中含专项债券支出11.22亿元</t>
  </si>
  <si>
    <t xml:space="preserve">     地方再融资专项债券收入</t>
  </si>
  <si>
    <t xml:space="preserve">    债务还本支出（再融资债券）</t>
  </si>
  <si>
    <t>附件8</t>
  </si>
  <si>
    <t>2024年国有资本经营收支预算表</t>
  </si>
  <si>
    <t>附件9</t>
  </si>
  <si>
    <t>2024年社会保险基金收支预算表</t>
  </si>
  <si>
    <t>企业职工基本</t>
  </si>
  <si>
    <t>城乡居民基本</t>
  </si>
  <si>
    <t>机关事业单位基</t>
  </si>
  <si>
    <t>职工基本医</t>
  </si>
  <si>
    <t>养老保险基金</t>
  </si>
  <si>
    <t>本养老保险基金</t>
  </si>
  <si>
    <t>疗保险基金</t>
  </si>
  <si>
    <t>附件10</t>
  </si>
  <si>
    <t xml:space="preserve">  津市市2024年部门政府采购预算表</t>
  </si>
  <si>
    <t>编制：津市财政局</t>
  </si>
  <si>
    <t>单位：万元</t>
  </si>
  <si>
    <t>序号</t>
  </si>
  <si>
    <t>单位名称</t>
  </si>
  <si>
    <t>货物采购</t>
  </si>
  <si>
    <t>工程采购</t>
  </si>
  <si>
    <t>服务采购</t>
  </si>
  <si>
    <t>全市合计</t>
  </si>
  <si>
    <t>湖南津市毛里湖国家湿地公园管理处</t>
  </si>
  <si>
    <t>津市市畜牧水产事务中心</t>
  </si>
  <si>
    <t>津市市农业农村局</t>
  </si>
  <si>
    <t>津市市水利局</t>
  </si>
  <si>
    <t>津市市市场管理服务中心</t>
  </si>
  <si>
    <t>津市高新技术产业开发区管理委员会</t>
  </si>
  <si>
    <t>津市市就业服务中心</t>
  </si>
  <si>
    <t>津市市民政局（一级预算单位）</t>
  </si>
  <si>
    <t>津市市刘家山公墓管理处</t>
  </si>
  <si>
    <t>津市市军队离退休干部休养所</t>
  </si>
  <si>
    <t>残疾人联合会</t>
  </si>
  <si>
    <t>津市市卫生健康局（一级预算单位）</t>
  </si>
  <si>
    <t>津市市疾病预防控制中心</t>
  </si>
  <si>
    <t>津市市血吸虫预防站</t>
  </si>
  <si>
    <t>津市市毛里湖镇中心卫生院</t>
  </si>
  <si>
    <t>津市市人民医院</t>
  </si>
  <si>
    <t>津市市中医医院</t>
  </si>
  <si>
    <t>津市市妇幼保健院</t>
  </si>
  <si>
    <t>津市市住建局</t>
  </si>
  <si>
    <t>津市市林业局</t>
  </si>
  <si>
    <t>津市市国有林场</t>
  </si>
  <si>
    <t>津市市交通运输局</t>
  </si>
  <si>
    <t>津市市城市管理和行政执法局</t>
  </si>
  <si>
    <t>津市市公路养护中心</t>
  </si>
  <si>
    <t>津市市三洲驿街道办事处</t>
  </si>
  <si>
    <t>津市市汪家桥街道办事处</t>
  </si>
  <si>
    <t>津市市襄阳街街道办事处</t>
  </si>
  <si>
    <t>津市市金鱼岭街道办事处</t>
  </si>
  <si>
    <t>津市市新洲镇人民政府</t>
  </si>
  <si>
    <t>津市市白衣镇人民政府</t>
  </si>
  <si>
    <t>津市市药山镇人民政府</t>
  </si>
  <si>
    <t>津市市毛里湖镇人民政府</t>
  </si>
  <si>
    <t>津市市嘉山街道办事处</t>
  </si>
  <si>
    <t>中共津市市委办公室</t>
  </si>
  <si>
    <t>津市市人民政府办公室</t>
  </si>
  <si>
    <t>津市市融媒体中心</t>
  </si>
  <si>
    <t>津市市文旅广体局</t>
  </si>
  <si>
    <t>中共津市市纪律检查委员</t>
  </si>
  <si>
    <t>津市市特殊教育学校</t>
  </si>
  <si>
    <t>湖南省津市职业中专学校</t>
  </si>
  <si>
    <t>津市市第一中学</t>
  </si>
  <si>
    <t>津市市第三中学</t>
  </si>
  <si>
    <t>津市市公安局交通警察大队</t>
  </si>
  <si>
    <t>津市市公安局</t>
  </si>
  <si>
    <t>津市市审计局</t>
  </si>
  <si>
    <t>津市市市场监督管理局</t>
  </si>
  <si>
    <t>津市市消防救援大队</t>
  </si>
  <si>
    <t>津市市机关事务服务中心</t>
  </si>
  <si>
    <t>津市市自然资源局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</si>
</sst>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0\)"/>
    <numFmt numFmtId="178" formatCode="0_ "/>
    <numFmt numFmtId="179" formatCode="0.00_ "/>
    <numFmt numFmtId="180" formatCode="0_);[Red]\(0\)"/>
    <numFmt numFmtId="181" formatCode="#,##0.00_ "/>
  </numFmts>
  <fonts count="82">
    <font>
      <sz val="11"/>
      <color theme="1"/>
      <name val="宋体"/>
      <charset val="134"/>
      <scheme val="minor"/>
    </font>
    <font>
      <sz val="10"/>
      <color theme="1"/>
      <name val="黑体"/>
      <charset val="134"/>
    </font>
    <font>
      <sz val="12"/>
      <color theme="1"/>
      <name val="宋体"/>
      <charset val="134"/>
    </font>
    <font>
      <sz val="18"/>
      <color theme="1"/>
      <name val="方正小标宋简体"/>
      <charset val="134"/>
    </font>
    <font>
      <sz val="11"/>
      <color theme="1"/>
      <name val="宋体"/>
      <charset val="134"/>
    </font>
    <font>
      <sz val="14"/>
      <color theme="1"/>
      <name val="黑体"/>
      <charset val="134"/>
    </font>
    <font>
      <b/>
      <i/>
      <sz val="11"/>
      <color theme="1"/>
      <name val="宋体"/>
      <charset val="134"/>
    </font>
    <font>
      <b/>
      <sz val="11"/>
      <color theme="1"/>
      <name val="宋体"/>
      <charset val="134"/>
    </font>
    <font>
      <b/>
      <sz val="12"/>
      <color theme="1"/>
      <name val="宋体"/>
      <charset val="134"/>
    </font>
    <font>
      <sz val="10"/>
      <color theme="1"/>
      <name val="宋体"/>
      <charset val="134"/>
      <scheme val="minor"/>
    </font>
    <font>
      <sz val="20"/>
      <color rgb="FF000000"/>
      <name val="方正小标宋简体"/>
      <charset val="134"/>
    </font>
    <font>
      <sz val="10"/>
      <color theme="1"/>
      <name val="宋体"/>
      <charset val="134"/>
    </font>
    <font>
      <sz val="10"/>
      <color rgb="FF000000"/>
      <name val="黑体"/>
      <charset val="134"/>
    </font>
    <font>
      <sz val="10"/>
      <color rgb="FF000000"/>
      <name val="宋体"/>
      <charset val="134"/>
    </font>
    <font>
      <sz val="12"/>
      <color indexed="8"/>
      <name val="宋体"/>
      <charset val="134"/>
    </font>
    <font>
      <b/>
      <sz val="10.5"/>
      <color theme="1"/>
      <name val="宋体"/>
      <charset val="134"/>
      <scheme val="minor"/>
    </font>
    <font>
      <sz val="10.5"/>
      <color theme="1"/>
      <name val="宋体"/>
      <charset val="134"/>
      <scheme val="minor"/>
    </font>
    <font>
      <sz val="10"/>
      <name val="黑体"/>
      <charset val="134"/>
    </font>
    <font>
      <sz val="10"/>
      <color rgb="FF000000"/>
      <name val="宋体"/>
      <charset val="134"/>
      <scheme val="minor"/>
    </font>
    <font>
      <sz val="9"/>
      <color theme="1"/>
      <name val="宋体"/>
      <charset val="134"/>
      <scheme val="minor"/>
    </font>
    <font>
      <sz val="20"/>
      <color theme="1"/>
      <name val="方正小标宋简体"/>
      <charset val="134"/>
    </font>
    <font>
      <sz val="12"/>
      <color rgb="FF000000"/>
      <name val="宋体"/>
      <charset val="134"/>
    </font>
    <font>
      <sz val="9"/>
      <color rgb="FF000000"/>
      <name val="宋体"/>
      <charset val="134"/>
    </font>
    <font>
      <sz val="8"/>
      <color theme="1"/>
      <name val="黑体"/>
      <charset val="134"/>
    </font>
    <font>
      <b/>
      <sz val="10"/>
      <color theme="1"/>
      <name val="宋体"/>
      <charset val="134"/>
    </font>
    <font>
      <sz val="10"/>
      <name val="宋体"/>
      <charset val="134"/>
    </font>
    <font>
      <b/>
      <sz val="11"/>
      <color theme="1"/>
      <name val="宋体"/>
      <charset val="134"/>
      <scheme val="minor"/>
    </font>
    <font>
      <sz val="11"/>
      <color rgb="FFFF0000"/>
      <name val="宋体"/>
      <charset val="134"/>
      <scheme val="minor"/>
    </font>
    <font>
      <b/>
      <sz val="9"/>
      <color rgb="FF000000"/>
      <name val="宋体"/>
      <charset val="134"/>
      <scheme val="minor"/>
    </font>
    <font>
      <b/>
      <sz val="10"/>
      <color rgb="FF000000"/>
      <name val="宋体"/>
      <charset val="134"/>
      <scheme val="minor"/>
    </font>
    <font>
      <sz val="12"/>
      <color rgb="FF000000"/>
      <name val="宋体"/>
      <charset val="134"/>
      <scheme val="minor"/>
    </font>
    <font>
      <sz val="9"/>
      <color theme="1"/>
      <name val="方正书宋简体"/>
      <charset val="134"/>
    </font>
    <font>
      <sz val="11"/>
      <color theme="1"/>
      <name val="方正书宋简体"/>
      <charset val="134"/>
    </font>
    <font>
      <b/>
      <sz val="10"/>
      <color theme="1"/>
      <name val="黑体"/>
      <charset val="134"/>
    </font>
    <font>
      <b/>
      <sz val="10"/>
      <color theme="1"/>
      <name val="宋体"/>
      <charset val="134"/>
      <scheme val="minor"/>
    </font>
    <font>
      <sz val="10.5"/>
      <name val="宋体"/>
      <charset val="134"/>
    </font>
    <font>
      <b/>
      <sz val="12"/>
      <color theme="1"/>
      <name val="宋体"/>
      <charset val="134"/>
      <scheme val="minor"/>
    </font>
    <font>
      <sz val="8"/>
      <color theme="1"/>
      <name val="宋体"/>
      <charset val="134"/>
      <scheme val="minor"/>
    </font>
    <font>
      <sz val="9"/>
      <color rgb="FF000000"/>
      <name val="宋体"/>
      <charset val="134"/>
      <scheme val="minor"/>
    </font>
    <font>
      <sz val="9"/>
      <color theme="1"/>
      <name val="宋体"/>
      <charset val="134"/>
    </font>
    <font>
      <sz val="11"/>
      <color theme="1"/>
      <name val="Arial"/>
      <charset val="134"/>
    </font>
    <font>
      <sz val="8"/>
      <color theme="1"/>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name val="宋体"/>
      <charset val="134"/>
    </font>
    <font>
      <sz val="11"/>
      <color indexed="8"/>
      <name val="宋体"/>
      <charset val="134"/>
    </font>
    <font>
      <sz val="11"/>
      <color indexed="52"/>
      <name val="宋体"/>
      <charset val="134"/>
    </font>
    <font>
      <b/>
      <sz val="18"/>
      <color indexed="56"/>
      <name val="宋体"/>
      <charset val="134"/>
    </font>
    <font>
      <sz val="11"/>
      <color indexed="60"/>
      <name val="宋体"/>
      <charset val="134"/>
    </font>
    <font>
      <i/>
      <sz val="11"/>
      <color indexed="23"/>
      <name val="宋体"/>
      <charset val="134"/>
    </font>
    <font>
      <b/>
      <sz val="11"/>
      <color indexed="56"/>
      <name val="宋体"/>
      <charset val="134"/>
    </font>
    <font>
      <b/>
      <sz val="11"/>
      <color indexed="8"/>
      <name val="宋体"/>
      <charset val="134"/>
    </font>
    <font>
      <b/>
      <sz val="11"/>
      <color indexed="52"/>
      <name val="宋体"/>
      <charset val="134"/>
    </font>
    <font>
      <b/>
      <sz val="15"/>
      <color indexed="56"/>
      <name val="宋体"/>
      <charset val="134"/>
    </font>
    <font>
      <sz val="11"/>
      <color indexed="10"/>
      <name val="宋体"/>
      <charset val="134"/>
    </font>
    <font>
      <sz val="11"/>
      <color indexed="20"/>
      <name val="宋体"/>
      <charset val="134"/>
    </font>
    <font>
      <b/>
      <sz val="11"/>
      <color indexed="63"/>
      <name val="宋体"/>
      <charset val="134"/>
    </font>
    <font>
      <b/>
      <sz val="11"/>
      <color indexed="9"/>
      <name val="宋体"/>
      <charset val="134"/>
    </font>
    <font>
      <b/>
      <sz val="13"/>
      <color indexed="56"/>
      <name val="宋体"/>
      <charset val="134"/>
    </font>
    <font>
      <sz val="11"/>
      <color indexed="62"/>
      <name val="宋体"/>
      <charset val="134"/>
    </font>
    <font>
      <sz val="11"/>
      <color indexed="17"/>
      <name val="宋体"/>
      <charset val="134"/>
    </font>
    <font>
      <sz val="11"/>
      <color theme="1"/>
      <name val="Tahoma"/>
      <charset val="134"/>
    </font>
    <font>
      <sz val="10.5"/>
      <color theme="1"/>
      <name val="宋体"/>
      <charset val="134"/>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29"/>
        <bgColor indexed="64"/>
      </patternFill>
    </fill>
    <fill>
      <patternFill patternType="solid">
        <fgColor indexed="11"/>
        <bgColor indexed="64"/>
      </patternFill>
    </fill>
    <fill>
      <patternFill patternType="solid">
        <fgColor indexed="49"/>
        <bgColor indexed="64"/>
      </patternFill>
    </fill>
    <fill>
      <patternFill patternType="solid">
        <fgColor indexed="52"/>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57"/>
        <bgColor indexed="64"/>
      </patternFill>
    </fill>
    <fill>
      <patternFill patternType="solid">
        <fgColor indexed="45"/>
        <bgColor indexed="64"/>
      </patternFill>
    </fill>
    <fill>
      <patternFill patternType="solid">
        <fgColor indexed="62"/>
        <bgColor indexed="64"/>
      </patternFill>
    </fill>
    <fill>
      <patternFill patternType="solid">
        <fgColor indexed="27"/>
        <bgColor indexed="64"/>
      </patternFill>
    </fill>
    <fill>
      <patternFill patternType="solid">
        <fgColor indexed="22"/>
        <bgColor indexed="64"/>
      </patternFill>
    </fill>
    <fill>
      <patternFill patternType="solid">
        <fgColor indexed="46"/>
        <bgColor indexed="64"/>
      </patternFill>
    </fill>
    <fill>
      <patternFill patternType="solid">
        <fgColor indexed="47"/>
        <bgColor indexed="64"/>
      </patternFill>
    </fill>
    <fill>
      <patternFill patternType="solid">
        <fgColor indexed="55"/>
        <bgColor indexed="64"/>
      </patternFill>
    </fill>
    <fill>
      <patternFill patternType="solid">
        <fgColor indexed="30"/>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53"/>
        <bgColor indexed="64"/>
      </patternFill>
    </fill>
    <fill>
      <patternFill patternType="solid">
        <fgColor indexed="4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s>
  <cellStyleXfs count="167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5" borderId="21"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2" applyNumberFormat="0" applyFill="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0" fillId="0" borderId="0" applyNumberFormat="0" applyFill="0" applyBorder="0" applyAlignment="0" applyProtection="0">
      <alignment vertical="center"/>
    </xf>
    <xf numFmtId="0" fontId="51" fillId="6" borderId="24" applyNumberFormat="0" applyAlignment="0" applyProtection="0">
      <alignment vertical="center"/>
    </xf>
    <xf numFmtId="0" fontId="52" fillId="7" borderId="25" applyNumberFormat="0" applyAlignment="0" applyProtection="0">
      <alignment vertical="center"/>
    </xf>
    <xf numFmtId="0" fontId="53" fillId="7" borderId="24" applyNumberFormat="0" applyAlignment="0" applyProtection="0">
      <alignment vertical="center"/>
    </xf>
    <xf numFmtId="0" fontId="54" fillId="8" borderId="26" applyNumberFormat="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0" fillId="35" borderId="0" applyNumberFormat="0" applyBorder="0" applyAlignment="0" applyProtection="0">
      <alignment vertical="center"/>
    </xf>
    <xf numFmtId="0" fontId="62" fillId="36" borderId="0" applyNumberFormat="0" applyBorder="0" applyAlignment="0" applyProtection="0">
      <alignment vertical="center"/>
    </xf>
    <xf numFmtId="0" fontId="63" fillId="0" borderId="0"/>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65" fillId="0" borderId="29"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lignment vertical="center"/>
    </xf>
    <xf numFmtId="0" fontId="62" fillId="39"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63" fillId="0" borderId="0"/>
    <xf numFmtId="0" fontId="67" fillId="42" borderId="0" applyNumberFormat="0" applyBorder="0" applyAlignment="0" applyProtection="0">
      <alignment vertical="center"/>
    </xf>
    <xf numFmtId="0" fontId="62" fillId="40" borderId="0" applyNumberFormat="0" applyBorder="0" applyAlignment="0" applyProtection="0">
      <alignment vertical="center"/>
    </xf>
    <xf numFmtId="0" fontId="64" fillId="43" borderId="0" applyNumberFormat="0" applyBorder="0" applyAlignment="0" applyProtection="0">
      <alignment vertical="center"/>
    </xf>
    <xf numFmtId="0" fontId="62" fillId="44" borderId="0" applyNumberFormat="0" applyBorder="0" applyAlignment="0" applyProtection="0">
      <alignment vertical="center"/>
    </xf>
    <xf numFmtId="0" fontId="62" fillId="37" borderId="0" applyNumberFormat="0" applyBorder="0" applyAlignment="0" applyProtection="0">
      <alignment vertical="center"/>
    </xf>
    <xf numFmtId="0" fontId="68" fillId="0" borderId="0" applyNumberFormat="0" applyFill="0" applyBorder="0" applyAlignment="0" applyProtection="0">
      <alignment vertical="center"/>
    </xf>
    <xf numFmtId="0" fontId="64" fillId="37" borderId="0" applyNumberFormat="0" applyBorder="0" applyAlignment="0" applyProtection="0">
      <alignment vertical="center"/>
    </xf>
    <xf numFmtId="0" fontId="64" fillId="0" borderId="0">
      <alignment vertical="center"/>
    </xf>
    <xf numFmtId="0" fontId="63" fillId="0" borderId="0">
      <alignment vertical="center"/>
    </xf>
    <xf numFmtId="0" fontId="63" fillId="0" borderId="0"/>
    <xf numFmtId="0" fontId="62" fillId="37" borderId="0" applyNumberFormat="0" applyBorder="0" applyAlignment="0" applyProtection="0">
      <alignment vertical="center"/>
    </xf>
    <xf numFmtId="0" fontId="64" fillId="45"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30" applyNumberFormat="0" applyFill="0" applyAlignment="0" applyProtection="0">
      <alignment vertical="center"/>
    </xf>
    <xf numFmtId="0" fontId="64" fillId="0" borderId="0">
      <alignment vertical="center"/>
    </xf>
    <xf numFmtId="0" fontId="62" fillId="46" borderId="0" applyNumberFormat="0" applyBorder="0" applyAlignment="0" applyProtection="0">
      <alignment vertical="center"/>
    </xf>
    <xf numFmtId="0" fontId="64" fillId="45" borderId="0" applyNumberFormat="0" applyBorder="0" applyAlignment="0" applyProtection="0">
      <alignment vertical="center"/>
    </xf>
    <xf numFmtId="0" fontId="62" fillId="46" borderId="0" applyNumberFormat="0" applyBorder="0" applyAlignment="0" applyProtection="0">
      <alignment vertical="center"/>
    </xf>
    <xf numFmtId="0" fontId="62" fillId="37" borderId="0" applyNumberFormat="0" applyBorder="0" applyAlignment="0" applyProtection="0">
      <alignment vertical="center"/>
    </xf>
    <xf numFmtId="0" fontId="64" fillId="47" borderId="0" applyNumberFormat="0" applyBorder="0" applyAlignment="0" applyProtection="0">
      <alignment vertical="center"/>
    </xf>
    <xf numFmtId="0" fontId="64" fillId="0" borderId="0">
      <alignment vertical="center"/>
    </xf>
    <xf numFmtId="0" fontId="64" fillId="43" borderId="0" applyNumberFormat="0" applyBorder="0" applyAlignment="0" applyProtection="0">
      <alignment vertical="center"/>
    </xf>
    <xf numFmtId="0" fontId="66" fillId="0" borderId="0" applyNumberFormat="0" applyFill="0" applyBorder="0" applyAlignment="0" applyProtection="0">
      <alignment vertical="center"/>
    </xf>
    <xf numFmtId="0" fontId="71" fillId="48" borderId="31" applyNumberFormat="0" applyAlignment="0" applyProtection="0">
      <alignment vertical="center"/>
    </xf>
    <xf numFmtId="0" fontId="72" fillId="0" borderId="32" applyNumberFormat="0" applyFill="0" applyAlignment="0" applyProtection="0">
      <alignment vertical="center"/>
    </xf>
    <xf numFmtId="0" fontId="63" fillId="0" borderId="0">
      <alignment vertical="center"/>
    </xf>
    <xf numFmtId="0" fontId="71" fillId="48" borderId="31" applyNumberFormat="0" applyAlignment="0" applyProtection="0">
      <alignment vertical="center"/>
    </xf>
    <xf numFmtId="0" fontId="73" fillId="0" borderId="0" applyNumberFormat="0" applyFill="0" applyBorder="0" applyAlignment="0" applyProtection="0">
      <alignment vertical="center"/>
    </xf>
    <xf numFmtId="0" fontId="65" fillId="0" borderId="29" applyNumberFormat="0" applyFill="0" applyAlignment="0" applyProtection="0">
      <alignment vertical="center"/>
    </xf>
    <xf numFmtId="0" fontId="69" fillId="0" borderId="33" applyNumberFormat="0" applyFill="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64" fillId="41" borderId="0" applyNumberFormat="0" applyBorder="0" applyAlignment="0" applyProtection="0">
      <alignment vertical="center"/>
    </xf>
    <xf numFmtId="0" fontId="74" fillId="45" borderId="0" applyNumberFormat="0" applyBorder="0" applyAlignment="0" applyProtection="0">
      <alignment vertical="center"/>
    </xf>
    <xf numFmtId="0" fontId="62" fillId="38" borderId="0" applyNumberFormat="0" applyBorder="0" applyAlignment="0" applyProtection="0">
      <alignment vertical="center"/>
    </xf>
    <xf numFmtId="0" fontId="75" fillId="48" borderId="34" applyNumberFormat="0" applyAlignment="0" applyProtection="0">
      <alignment vertical="center"/>
    </xf>
    <xf numFmtId="0" fontId="64" fillId="50" borderId="0" applyNumberFormat="0" applyBorder="0" applyAlignment="0" applyProtection="0">
      <alignment vertical="center"/>
    </xf>
    <xf numFmtId="0" fontId="70" fillId="0" borderId="30" applyNumberFormat="0" applyFill="0" applyAlignment="0" applyProtection="0">
      <alignment vertical="center"/>
    </xf>
    <xf numFmtId="0" fontId="7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3" fillId="0" borderId="0"/>
    <xf numFmtId="0" fontId="64" fillId="49" borderId="0" applyNumberFormat="0" applyBorder="0" applyAlignment="0" applyProtection="0">
      <alignment vertical="center"/>
    </xf>
    <xf numFmtId="0" fontId="65" fillId="0" borderId="29" applyNumberFormat="0" applyFill="0" applyAlignment="0" applyProtection="0">
      <alignment vertical="center"/>
    </xf>
    <xf numFmtId="0" fontId="62" fillId="40" borderId="0" applyNumberFormat="0" applyBorder="0" applyAlignment="0" applyProtection="0">
      <alignment vertical="center"/>
    </xf>
    <xf numFmtId="0" fontId="63" fillId="0" borderId="0"/>
    <xf numFmtId="0" fontId="70" fillId="0" borderId="30" applyNumberFormat="0" applyFill="0" applyAlignment="0" applyProtection="0">
      <alignment vertical="center"/>
    </xf>
    <xf numFmtId="0" fontId="64" fillId="41" borderId="0" applyNumberFormat="0" applyBorder="0" applyAlignment="0" applyProtection="0">
      <alignment vertical="center"/>
    </xf>
    <xf numFmtId="0" fontId="76" fillId="51" borderId="35" applyNumberFormat="0" applyAlignment="0" applyProtection="0">
      <alignment vertical="center"/>
    </xf>
    <xf numFmtId="0" fontId="66" fillId="0" borderId="0" applyNumberFormat="0" applyFill="0" applyBorder="0" applyAlignment="0" applyProtection="0">
      <alignment vertical="center"/>
    </xf>
    <xf numFmtId="0" fontId="62" fillId="52" borderId="0" applyNumberFormat="0" applyBorder="0" applyAlignment="0" applyProtection="0">
      <alignment vertical="center"/>
    </xf>
    <xf numFmtId="0" fontId="69" fillId="0" borderId="33" applyNumberFormat="0" applyFill="0" applyAlignment="0" applyProtection="0">
      <alignment vertical="center"/>
    </xf>
    <xf numFmtId="0" fontId="64" fillId="38" borderId="0" applyNumberFormat="0" applyBorder="0" applyAlignment="0" applyProtection="0">
      <alignment vertical="center"/>
    </xf>
    <xf numFmtId="0" fontId="63" fillId="0" borderId="0"/>
    <xf numFmtId="0" fontId="67" fillId="42" borderId="0" applyNumberFormat="0" applyBorder="0" applyAlignment="0" applyProtection="0">
      <alignment vertical="center"/>
    </xf>
    <xf numFmtId="0" fontId="64" fillId="53" borderId="36" applyNumberFormat="0" applyFont="0" applyAlignment="0" applyProtection="0">
      <alignment vertical="center"/>
    </xf>
    <xf numFmtId="0" fontId="63" fillId="0" borderId="0">
      <alignment vertical="center"/>
    </xf>
    <xf numFmtId="0" fontId="67" fillId="42" borderId="0" applyNumberFormat="0" applyBorder="0" applyAlignment="0" applyProtection="0">
      <alignment vertical="center"/>
    </xf>
    <xf numFmtId="0" fontId="62" fillId="39" borderId="0" applyNumberFormat="0" applyBorder="0" applyAlignment="0" applyProtection="0">
      <alignment vertical="center"/>
    </xf>
    <xf numFmtId="0" fontId="75" fillId="48" borderId="34" applyNumberFormat="0" applyAlignment="0" applyProtection="0">
      <alignment vertical="center"/>
    </xf>
    <xf numFmtId="0" fontId="64" fillId="0" borderId="0">
      <alignment vertical="center"/>
    </xf>
    <xf numFmtId="0" fontId="63" fillId="0" borderId="0"/>
    <xf numFmtId="0" fontId="64" fillId="54" borderId="0" applyNumberFormat="0" applyBorder="0" applyAlignment="0" applyProtection="0">
      <alignment vertical="center"/>
    </xf>
    <xf numFmtId="0" fontId="74" fillId="45" borderId="0" applyNumberFormat="0" applyBorder="0" applyAlignment="0" applyProtection="0">
      <alignment vertical="center"/>
    </xf>
    <xf numFmtId="0" fontId="64" fillId="43" borderId="0" applyNumberFormat="0" applyBorder="0" applyAlignment="0" applyProtection="0">
      <alignment vertical="center"/>
    </xf>
    <xf numFmtId="0" fontId="62" fillId="39" borderId="0" applyNumberFormat="0" applyBorder="0" applyAlignment="0" applyProtection="0">
      <alignment vertical="center"/>
    </xf>
    <xf numFmtId="0" fontId="77" fillId="0" borderId="37" applyNumberFormat="0" applyFill="0" applyAlignment="0" applyProtection="0">
      <alignment vertical="center"/>
    </xf>
    <xf numFmtId="0" fontId="62" fillId="37" borderId="0" applyNumberFormat="0" applyBorder="0" applyAlignment="0" applyProtection="0">
      <alignment vertical="center"/>
    </xf>
    <xf numFmtId="0" fontId="62" fillId="46" borderId="0" applyNumberFormat="0" applyBorder="0" applyAlignment="0" applyProtection="0">
      <alignment vertical="center"/>
    </xf>
    <xf numFmtId="0" fontId="63" fillId="0" borderId="0"/>
    <xf numFmtId="0" fontId="66" fillId="0" borderId="0" applyNumberFormat="0" applyFill="0" applyBorder="0" applyAlignment="0" applyProtection="0">
      <alignment vertical="center"/>
    </xf>
    <xf numFmtId="0" fontId="64" fillId="0" borderId="0">
      <alignment vertical="center"/>
    </xf>
    <xf numFmtId="0" fontId="64" fillId="49" borderId="0" applyNumberFormat="0" applyBorder="0" applyAlignment="0" applyProtection="0">
      <alignment vertical="center"/>
    </xf>
    <xf numFmtId="0" fontId="75" fillId="48" borderId="34" applyNumberFormat="0" applyAlignment="0" applyProtection="0">
      <alignment vertical="center"/>
    </xf>
    <xf numFmtId="0" fontId="62" fillId="52" borderId="0" applyNumberFormat="0" applyBorder="0" applyAlignment="0" applyProtection="0">
      <alignment vertical="center"/>
    </xf>
    <xf numFmtId="0" fontId="64" fillId="49" borderId="0" applyNumberFormat="0" applyBorder="0" applyAlignment="0" applyProtection="0">
      <alignment vertical="center"/>
    </xf>
    <xf numFmtId="0" fontId="0" fillId="0" borderId="0"/>
    <xf numFmtId="0" fontId="62" fillId="39" borderId="0" applyNumberFormat="0" applyBorder="0" applyAlignment="0" applyProtection="0">
      <alignment vertical="center"/>
    </xf>
    <xf numFmtId="0" fontId="62" fillId="36" borderId="0" applyNumberFormat="0" applyBorder="0" applyAlignment="0" applyProtection="0">
      <alignment vertical="center"/>
    </xf>
    <xf numFmtId="0" fontId="63" fillId="0" borderId="0"/>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69" fillId="0" borderId="0" applyNumberFormat="0" applyFill="0" applyBorder="0" applyAlignment="0" applyProtection="0">
      <alignment vertical="center"/>
    </xf>
    <xf numFmtId="0" fontId="64" fillId="49" borderId="0" applyNumberFormat="0" applyBorder="0" applyAlignment="0" applyProtection="0">
      <alignment vertical="center"/>
    </xf>
    <xf numFmtId="0" fontId="70" fillId="0" borderId="30" applyNumberFormat="0" applyFill="0" applyAlignment="0" applyProtection="0">
      <alignment vertical="center"/>
    </xf>
    <xf numFmtId="0" fontId="65" fillId="0" borderId="29" applyNumberFormat="0" applyFill="0" applyAlignment="0" applyProtection="0">
      <alignment vertical="center"/>
    </xf>
    <xf numFmtId="0" fontId="63" fillId="0" borderId="0"/>
    <xf numFmtId="0" fontId="62" fillId="39" borderId="0" applyNumberFormat="0" applyBorder="0" applyAlignment="0" applyProtection="0">
      <alignment vertical="center"/>
    </xf>
    <xf numFmtId="0" fontId="62" fillId="46" borderId="0" applyNumberFormat="0" applyBorder="0" applyAlignment="0" applyProtection="0">
      <alignment vertical="center"/>
    </xf>
    <xf numFmtId="0" fontId="64" fillId="41" borderId="0" applyNumberFormat="0" applyBorder="0" applyAlignment="0" applyProtection="0">
      <alignment vertical="center"/>
    </xf>
    <xf numFmtId="0" fontId="62" fillId="55" borderId="0" applyNumberFormat="0" applyBorder="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64" fillId="53" borderId="36" applyNumberFormat="0" applyFont="0" applyAlignment="0" applyProtection="0">
      <alignment vertical="center"/>
    </xf>
    <xf numFmtId="0" fontId="64" fillId="47" borderId="0" applyNumberFormat="0" applyBorder="0" applyAlignment="0" applyProtection="0">
      <alignment vertical="center"/>
    </xf>
    <xf numFmtId="0" fontId="76" fillId="51" borderId="35" applyNumberFormat="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3" fillId="0" borderId="0"/>
    <xf numFmtId="0" fontId="64" fillId="47" borderId="0" applyNumberFormat="0" applyBorder="0" applyAlignment="0" applyProtection="0">
      <alignment vertical="center"/>
    </xf>
    <xf numFmtId="0" fontId="63" fillId="0" borderId="0"/>
    <xf numFmtId="0" fontId="62" fillId="56"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64" fillId="54" borderId="0" applyNumberFormat="0" applyBorder="0" applyAlignment="0" applyProtection="0">
      <alignment vertical="center"/>
    </xf>
    <xf numFmtId="0" fontId="71" fillId="48" borderId="31" applyNumberFormat="0" applyAlignment="0" applyProtection="0">
      <alignment vertical="center"/>
    </xf>
    <xf numFmtId="0" fontId="71" fillId="48" borderId="31" applyNumberFormat="0" applyAlignment="0" applyProtection="0">
      <alignment vertical="center"/>
    </xf>
    <xf numFmtId="0" fontId="72" fillId="0" borderId="32" applyNumberFormat="0" applyFill="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57" borderId="0" applyNumberFormat="0" applyBorder="0" applyAlignment="0" applyProtection="0">
      <alignment vertical="center"/>
    </xf>
    <xf numFmtId="0" fontId="64" fillId="41" borderId="0" applyNumberFormat="0" applyBorder="0" applyAlignment="0" applyProtection="0">
      <alignment vertical="center"/>
    </xf>
    <xf numFmtId="0" fontId="64" fillId="41" borderId="0" applyNumberFormat="0" applyBorder="0" applyAlignment="0" applyProtection="0">
      <alignment vertical="center"/>
    </xf>
    <xf numFmtId="0" fontId="78" fillId="50" borderId="31" applyNumberFormat="0" applyAlignment="0" applyProtection="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64" fillId="57" borderId="0" applyNumberFormat="0" applyBorder="0" applyAlignment="0" applyProtection="0">
      <alignment vertical="center"/>
    </xf>
    <xf numFmtId="0" fontId="69" fillId="0" borderId="0" applyNumberFormat="0" applyFill="0" applyBorder="0" applyAlignment="0" applyProtection="0">
      <alignment vertical="center"/>
    </xf>
    <xf numFmtId="0" fontId="64" fillId="49" borderId="0" applyNumberFormat="0" applyBorder="0" applyAlignment="0" applyProtection="0">
      <alignment vertical="center"/>
    </xf>
    <xf numFmtId="0" fontId="62" fillId="46"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lignment vertical="center"/>
    </xf>
    <xf numFmtId="0" fontId="64" fillId="53" borderId="36" applyNumberFormat="0" applyFont="0" applyAlignment="0" applyProtection="0">
      <alignment vertical="center"/>
    </xf>
    <xf numFmtId="0" fontId="62" fillId="37" borderId="0" applyNumberFormat="0" applyBorder="0" applyAlignment="0" applyProtection="0">
      <alignment vertical="center"/>
    </xf>
    <xf numFmtId="0" fontId="64" fillId="49" borderId="0" applyNumberFormat="0" applyBorder="0" applyAlignment="0" applyProtection="0">
      <alignment vertical="center"/>
    </xf>
    <xf numFmtId="0" fontId="73" fillId="0" borderId="0" applyNumberFormat="0" applyFill="0" applyBorder="0" applyAlignment="0" applyProtection="0">
      <alignment vertical="center"/>
    </xf>
    <xf numFmtId="0" fontId="65" fillId="0" borderId="29" applyNumberFormat="0" applyFill="0" applyAlignment="0" applyProtection="0">
      <alignment vertical="center"/>
    </xf>
    <xf numFmtId="0" fontId="64" fillId="37" borderId="0" applyNumberFormat="0" applyBorder="0" applyAlignment="0" applyProtection="0">
      <alignment vertical="center"/>
    </xf>
    <xf numFmtId="0" fontId="62" fillId="39" borderId="0" applyNumberFormat="0" applyBorder="0" applyAlignment="0" applyProtection="0">
      <alignment vertical="center"/>
    </xf>
    <xf numFmtId="0" fontId="63" fillId="0" borderId="0"/>
    <xf numFmtId="0" fontId="76" fillId="51" borderId="35" applyNumberFormat="0" applyAlignment="0" applyProtection="0">
      <alignment vertical="center"/>
    </xf>
    <xf numFmtId="0" fontId="64" fillId="0" borderId="0">
      <alignment vertical="center"/>
    </xf>
    <xf numFmtId="0" fontId="0" fillId="0" borderId="0">
      <alignment vertical="center"/>
    </xf>
    <xf numFmtId="0" fontId="0" fillId="0" borderId="0">
      <alignment vertical="center"/>
    </xf>
    <xf numFmtId="0" fontId="62" fillId="55" borderId="0" applyNumberFormat="0" applyBorder="0" applyAlignment="0" applyProtection="0">
      <alignment vertical="center"/>
    </xf>
    <xf numFmtId="0" fontId="62" fillId="46" borderId="0" applyNumberFormat="0" applyBorder="0" applyAlignment="0" applyProtection="0">
      <alignment vertical="center"/>
    </xf>
    <xf numFmtId="0" fontId="63" fillId="0" borderId="0"/>
    <xf numFmtId="0" fontId="62" fillId="36" borderId="0" applyNumberFormat="0" applyBorder="0" applyAlignment="0" applyProtection="0">
      <alignment vertical="center"/>
    </xf>
    <xf numFmtId="0" fontId="62" fillId="46" borderId="0" applyNumberFormat="0" applyBorder="0" applyAlignment="0" applyProtection="0">
      <alignment vertical="center"/>
    </xf>
    <xf numFmtId="0" fontId="64" fillId="41" borderId="0" applyNumberFormat="0" applyBorder="0" applyAlignment="0" applyProtection="0">
      <alignment vertical="center"/>
    </xf>
    <xf numFmtId="0" fontId="79" fillId="57" borderId="0" applyNumberFormat="0" applyBorder="0" applyAlignment="0" applyProtection="0">
      <alignment vertical="center"/>
    </xf>
    <xf numFmtId="0" fontId="64" fillId="41" borderId="0" applyNumberFormat="0" applyBorder="0" applyAlignment="0" applyProtection="0">
      <alignment vertical="center"/>
    </xf>
    <xf numFmtId="0" fontId="68" fillId="0" borderId="0" applyNumberFormat="0" applyFill="0" applyBorder="0" applyAlignment="0" applyProtection="0">
      <alignment vertical="center"/>
    </xf>
    <xf numFmtId="0" fontId="62" fillId="39" borderId="0" applyNumberFormat="0" applyBorder="0" applyAlignment="0" applyProtection="0">
      <alignment vertical="center"/>
    </xf>
    <xf numFmtId="0" fontId="71" fillId="48" borderId="31" applyNumberFormat="0" applyAlignment="0" applyProtection="0">
      <alignment vertical="center"/>
    </xf>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63" fillId="0" borderId="0">
      <alignment vertical="center"/>
    </xf>
    <xf numFmtId="0" fontId="66" fillId="0" borderId="0" applyNumberFormat="0" applyFill="0" applyBorder="0" applyAlignment="0" applyProtection="0">
      <alignment vertical="center"/>
    </xf>
    <xf numFmtId="0" fontId="64" fillId="49" borderId="0" applyNumberFormat="0" applyBorder="0" applyAlignment="0" applyProtection="0">
      <alignment vertical="center"/>
    </xf>
    <xf numFmtId="0" fontId="72" fillId="0" borderId="32" applyNumberFormat="0" applyFill="0" applyAlignment="0" applyProtection="0">
      <alignment vertical="center"/>
    </xf>
    <xf numFmtId="0" fontId="73" fillId="0" borderId="0" applyNumberFormat="0" applyFill="0" applyBorder="0" applyAlignment="0" applyProtection="0">
      <alignment vertical="center"/>
    </xf>
    <xf numFmtId="0" fontId="64" fillId="0" borderId="0">
      <alignment vertical="center"/>
    </xf>
    <xf numFmtId="0" fontId="64" fillId="0" borderId="0">
      <alignment vertical="center"/>
    </xf>
    <xf numFmtId="0" fontId="65" fillId="0" borderId="29" applyNumberFormat="0" applyFill="0" applyAlignment="0" applyProtection="0">
      <alignment vertical="center"/>
    </xf>
    <xf numFmtId="0" fontId="64" fillId="49" borderId="0" applyNumberFormat="0" applyBorder="0" applyAlignment="0" applyProtection="0">
      <alignment vertical="center"/>
    </xf>
    <xf numFmtId="0" fontId="62" fillId="37" borderId="0" applyNumberFormat="0" applyBorder="0" applyAlignment="0" applyProtection="0">
      <alignment vertical="center"/>
    </xf>
    <xf numFmtId="0" fontId="62" fillId="38" borderId="0" applyNumberFormat="0" applyBorder="0" applyAlignment="0" applyProtection="0">
      <alignment vertical="center"/>
    </xf>
    <xf numFmtId="0" fontId="62" fillId="36" borderId="0" applyNumberFormat="0" applyBorder="0" applyAlignment="0" applyProtection="0">
      <alignment vertical="center"/>
    </xf>
    <xf numFmtId="0" fontId="69" fillId="0" borderId="0" applyNumberFormat="0" applyFill="0" applyBorder="0" applyAlignment="0" applyProtection="0">
      <alignment vertical="center"/>
    </xf>
    <xf numFmtId="0" fontId="63" fillId="0" borderId="0"/>
    <xf numFmtId="0" fontId="77" fillId="0" borderId="37" applyNumberFormat="0" applyFill="0" applyAlignment="0" applyProtection="0">
      <alignment vertical="center"/>
    </xf>
    <xf numFmtId="0" fontId="62" fillId="44" borderId="0" applyNumberFormat="0" applyBorder="0" applyAlignment="0" applyProtection="0">
      <alignment vertical="center"/>
    </xf>
    <xf numFmtId="0" fontId="64" fillId="57" borderId="0" applyNumberFormat="0" applyBorder="0" applyAlignment="0" applyProtection="0">
      <alignment vertical="center"/>
    </xf>
    <xf numFmtId="0" fontId="67" fillId="42" borderId="0" applyNumberFormat="0" applyBorder="0" applyAlignment="0" applyProtection="0">
      <alignment vertical="center"/>
    </xf>
    <xf numFmtId="0" fontId="72" fillId="0" borderId="32" applyNumberFormat="0" applyFill="0" applyAlignment="0" applyProtection="0">
      <alignment vertical="center"/>
    </xf>
    <xf numFmtId="0" fontId="64" fillId="43"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78" fillId="50" borderId="31" applyNumberFormat="0" applyAlignment="0" applyProtection="0">
      <alignment vertical="center"/>
    </xf>
    <xf numFmtId="0" fontId="62" fillId="36" borderId="0" applyNumberFormat="0" applyBorder="0" applyAlignment="0" applyProtection="0">
      <alignment vertical="center"/>
    </xf>
    <xf numFmtId="0" fontId="64" fillId="45" borderId="0" applyNumberFormat="0" applyBorder="0" applyAlignment="0" applyProtection="0">
      <alignment vertical="center"/>
    </xf>
    <xf numFmtId="0" fontId="69" fillId="0" borderId="33" applyNumberFormat="0" applyFill="0" applyAlignment="0" applyProtection="0">
      <alignment vertical="center"/>
    </xf>
    <xf numFmtId="0" fontId="70" fillId="0" borderId="30" applyNumberFormat="0" applyFill="0" applyAlignment="0" applyProtection="0">
      <alignment vertical="center"/>
    </xf>
    <xf numFmtId="0" fontId="63" fillId="0" borderId="0">
      <alignment vertical="center"/>
    </xf>
    <xf numFmtId="0" fontId="63" fillId="0" borderId="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77" fillId="0" borderId="37" applyNumberFormat="0" applyFill="0" applyAlignment="0" applyProtection="0">
      <alignment vertical="center"/>
    </xf>
    <xf numFmtId="0" fontId="63" fillId="0" borderId="0">
      <alignment vertical="center"/>
    </xf>
    <xf numFmtId="0" fontId="62" fillId="55" borderId="0" applyNumberFormat="0" applyBorder="0" applyAlignment="0" applyProtection="0">
      <alignment vertical="center"/>
    </xf>
    <xf numFmtId="0" fontId="62" fillId="44" borderId="0" applyNumberFormat="0" applyBorder="0" applyAlignment="0" applyProtection="0">
      <alignment vertical="center"/>
    </xf>
    <xf numFmtId="0" fontId="72" fillId="0" borderId="32" applyNumberFormat="0" applyFill="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3" fillId="0" borderId="0"/>
    <xf numFmtId="0" fontId="65" fillId="0" borderId="29" applyNumberFormat="0" applyFill="0" applyAlignment="0" applyProtection="0">
      <alignment vertical="center"/>
    </xf>
    <xf numFmtId="0" fontId="64" fillId="57" borderId="0" applyNumberFormat="0" applyBorder="0" applyAlignment="0" applyProtection="0">
      <alignment vertical="center"/>
    </xf>
    <xf numFmtId="0" fontId="75" fillId="48" borderId="34" applyNumberFormat="0" applyAlignment="0" applyProtection="0">
      <alignment vertical="center"/>
    </xf>
    <xf numFmtId="0" fontId="64" fillId="49" borderId="0" applyNumberFormat="0" applyBorder="0" applyAlignment="0" applyProtection="0">
      <alignment vertical="center"/>
    </xf>
    <xf numFmtId="0" fontId="64" fillId="41" borderId="0" applyNumberFormat="0" applyBorder="0" applyAlignment="0" applyProtection="0">
      <alignment vertical="center"/>
    </xf>
    <xf numFmtId="0" fontId="76" fillId="51" borderId="35" applyNumberFormat="0" applyAlignment="0" applyProtection="0">
      <alignment vertical="center"/>
    </xf>
    <xf numFmtId="0" fontId="73" fillId="0" borderId="0" applyNumberFormat="0" applyFill="0" applyBorder="0" applyAlignment="0" applyProtection="0">
      <alignment vertical="center"/>
    </xf>
    <xf numFmtId="0" fontId="63" fillId="0" borderId="0"/>
    <xf numFmtId="0" fontId="63" fillId="0" borderId="0">
      <alignment vertical="center"/>
    </xf>
    <xf numFmtId="0" fontId="64" fillId="0" borderId="0">
      <alignment vertical="center"/>
    </xf>
    <xf numFmtId="0" fontId="62" fillId="36" borderId="0" applyNumberFormat="0" applyBorder="0" applyAlignment="0" applyProtection="0">
      <alignment vertical="center"/>
    </xf>
    <xf numFmtId="0" fontId="64" fillId="45" borderId="0" applyNumberFormat="0" applyBorder="0" applyAlignment="0" applyProtection="0">
      <alignment vertical="center"/>
    </xf>
    <xf numFmtId="0" fontId="62" fillId="38" borderId="0" applyNumberFormat="0" applyBorder="0" applyAlignment="0" applyProtection="0">
      <alignment vertical="center"/>
    </xf>
    <xf numFmtId="0" fontId="63" fillId="0" borderId="0"/>
    <xf numFmtId="0" fontId="69" fillId="0" borderId="33" applyNumberFormat="0" applyFill="0" applyAlignment="0" applyProtection="0">
      <alignment vertical="center"/>
    </xf>
    <xf numFmtId="0" fontId="62" fillId="37" borderId="0" applyNumberFormat="0" applyBorder="0" applyAlignment="0" applyProtection="0">
      <alignment vertical="center"/>
    </xf>
    <xf numFmtId="0" fontId="70" fillId="0" borderId="30" applyNumberFormat="0" applyFill="0" applyAlignment="0" applyProtection="0">
      <alignment vertical="center"/>
    </xf>
    <xf numFmtId="0" fontId="62" fillId="56" borderId="0" applyNumberFormat="0" applyBorder="0" applyAlignment="0" applyProtection="0">
      <alignment vertical="center"/>
    </xf>
    <xf numFmtId="0" fontId="64" fillId="49" borderId="0" applyNumberFormat="0" applyBorder="0" applyAlignment="0" applyProtection="0">
      <alignment vertical="center"/>
    </xf>
    <xf numFmtId="0" fontId="64" fillId="53" borderId="36" applyNumberFormat="0" applyFont="0" applyAlignment="0" applyProtection="0">
      <alignment vertical="center"/>
    </xf>
    <xf numFmtId="0" fontId="62" fillId="37" borderId="0" applyNumberFormat="0" applyBorder="0" applyAlignment="0" applyProtection="0">
      <alignment vertical="center"/>
    </xf>
    <xf numFmtId="0" fontId="62" fillId="36" borderId="0" applyNumberFormat="0" applyBorder="0" applyAlignment="0" applyProtection="0">
      <alignment vertical="center"/>
    </xf>
    <xf numFmtId="0" fontId="64" fillId="43"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2" fillId="56"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74" fillId="45" borderId="0" applyNumberFormat="0" applyBorder="0" applyAlignment="0" applyProtection="0">
      <alignment vertical="center"/>
    </xf>
    <xf numFmtId="0" fontId="64" fillId="0" borderId="0">
      <alignment vertical="center"/>
    </xf>
    <xf numFmtId="0" fontId="63" fillId="0" borderId="0">
      <alignment vertical="center"/>
    </xf>
    <xf numFmtId="0" fontId="62" fillId="55" borderId="0" applyNumberFormat="0" applyBorder="0" applyAlignment="0" applyProtection="0">
      <alignment vertical="center"/>
    </xf>
    <xf numFmtId="0" fontId="67" fillId="42" borderId="0" applyNumberFormat="0" applyBorder="0" applyAlignment="0" applyProtection="0">
      <alignment vertical="center"/>
    </xf>
    <xf numFmtId="0" fontId="74" fillId="45" borderId="0" applyNumberFormat="0" applyBorder="0" applyAlignment="0" applyProtection="0">
      <alignment vertical="center"/>
    </xf>
    <xf numFmtId="0" fontId="79" fillId="57" borderId="0" applyNumberFormat="0" applyBorder="0" applyAlignment="0" applyProtection="0">
      <alignment vertical="center"/>
    </xf>
    <xf numFmtId="0" fontId="74" fillId="45" borderId="0" applyNumberFormat="0" applyBorder="0" applyAlignment="0" applyProtection="0">
      <alignment vertical="center"/>
    </xf>
    <xf numFmtId="0" fontId="62" fillId="36" borderId="0" applyNumberFormat="0" applyBorder="0" applyAlignment="0" applyProtection="0">
      <alignment vertical="center"/>
    </xf>
    <xf numFmtId="0" fontId="68" fillId="0" borderId="0" applyNumberFormat="0" applyFill="0" applyBorder="0" applyAlignment="0" applyProtection="0">
      <alignment vertical="center"/>
    </xf>
    <xf numFmtId="0" fontId="62" fillId="40" borderId="0" applyNumberFormat="0" applyBorder="0" applyAlignment="0" applyProtection="0">
      <alignment vertical="center"/>
    </xf>
    <xf numFmtId="0" fontId="64" fillId="0" borderId="0">
      <alignment vertical="center"/>
    </xf>
    <xf numFmtId="0" fontId="69" fillId="0" borderId="0" applyNumberFormat="0" applyFill="0" applyBorder="0" applyAlignment="0" applyProtection="0">
      <alignment vertical="center"/>
    </xf>
    <xf numFmtId="0" fontId="62" fillId="55" borderId="0" applyNumberFormat="0" applyBorder="0" applyAlignment="0" applyProtection="0">
      <alignment vertical="center"/>
    </xf>
    <xf numFmtId="0" fontId="68" fillId="0" borderId="0" applyNumberFormat="0" applyFill="0" applyBorder="0" applyAlignment="0" applyProtection="0">
      <alignment vertical="center"/>
    </xf>
    <xf numFmtId="0" fontId="64" fillId="49" borderId="0" applyNumberFormat="0" applyBorder="0" applyAlignment="0" applyProtection="0">
      <alignment vertical="center"/>
    </xf>
    <xf numFmtId="0" fontId="69" fillId="0" borderId="33" applyNumberFormat="0" applyFill="0" applyAlignment="0" applyProtection="0">
      <alignment vertical="center"/>
    </xf>
    <xf numFmtId="0" fontId="74" fillId="45" borderId="0" applyNumberFormat="0" applyBorder="0" applyAlignment="0" applyProtection="0">
      <alignment vertical="center"/>
    </xf>
    <xf numFmtId="0" fontId="62" fillId="55" borderId="0" applyNumberFormat="0" applyBorder="0" applyAlignment="0" applyProtection="0">
      <alignment vertical="center"/>
    </xf>
    <xf numFmtId="0" fontId="64" fillId="41" borderId="0" applyNumberFormat="0" applyBorder="0" applyAlignment="0" applyProtection="0">
      <alignment vertical="center"/>
    </xf>
    <xf numFmtId="0" fontId="79" fillId="57" borderId="0" applyNumberFormat="0" applyBorder="0" applyAlignment="0" applyProtection="0">
      <alignment vertical="center"/>
    </xf>
    <xf numFmtId="0" fontId="62" fillId="39" borderId="0" applyNumberFormat="0" applyBorder="0" applyAlignment="0" applyProtection="0">
      <alignment vertical="center"/>
    </xf>
    <xf numFmtId="0" fontId="63" fillId="0" borderId="0"/>
    <xf numFmtId="0" fontId="62" fillId="46" borderId="0" applyNumberFormat="0" applyBorder="0" applyAlignment="0" applyProtection="0">
      <alignment vertical="center"/>
    </xf>
    <xf numFmtId="0" fontId="64" fillId="54" borderId="0" applyNumberFormat="0" applyBorder="0" applyAlignment="0" applyProtection="0">
      <alignment vertical="center"/>
    </xf>
    <xf numFmtId="0" fontId="68" fillId="0" borderId="0" applyNumberFormat="0" applyFill="0" applyBorder="0" applyAlignment="0" applyProtection="0">
      <alignment vertical="center"/>
    </xf>
    <xf numFmtId="0" fontId="64" fillId="38" borderId="0" applyNumberFormat="0" applyBorder="0" applyAlignment="0" applyProtection="0">
      <alignment vertical="center"/>
    </xf>
    <xf numFmtId="0" fontId="74" fillId="45" borderId="0" applyNumberFormat="0" applyBorder="0" applyAlignment="0" applyProtection="0">
      <alignment vertical="center"/>
    </xf>
    <xf numFmtId="0" fontId="64" fillId="37" borderId="0" applyNumberFormat="0" applyBorder="0" applyAlignment="0" applyProtection="0">
      <alignment vertical="center"/>
    </xf>
    <xf numFmtId="0" fontId="67" fillId="42" borderId="0" applyNumberFormat="0" applyBorder="0" applyAlignment="0" applyProtection="0">
      <alignment vertical="center"/>
    </xf>
    <xf numFmtId="0" fontId="65" fillId="0" borderId="29" applyNumberFormat="0" applyFill="0" applyAlignment="0" applyProtection="0">
      <alignment vertical="center"/>
    </xf>
    <xf numFmtId="0" fontId="64" fillId="54" borderId="0" applyNumberFormat="0" applyBorder="0" applyAlignment="0" applyProtection="0">
      <alignment vertical="center"/>
    </xf>
    <xf numFmtId="0" fontId="64" fillId="0" borderId="0">
      <alignment vertical="center"/>
    </xf>
    <xf numFmtId="0" fontId="62" fillId="56" borderId="0" applyNumberFormat="0" applyBorder="0" applyAlignment="0" applyProtection="0">
      <alignment vertical="center"/>
    </xf>
    <xf numFmtId="0" fontId="75" fillId="48" borderId="34" applyNumberFormat="0" applyAlignment="0" applyProtection="0">
      <alignment vertical="center"/>
    </xf>
    <xf numFmtId="0" fontId="62" fillId="38" borderId="0" applyNumberFormat="0" applyBorder="0" applyAlignment="0" applyProtection="0">
      <alignment vertical="center"/>
    </xf>
    <xf numFmtId="0" fontId="68" fillId="0" borderId="0" applyNumberFormat="0" applyFill="0" applyBorder="0" applyAlignment="0" applyProtection="0">
      <alignment vertical="center"/>
    </xf>
    <xf numFmtId="0" fontId="62" fillId="39" borderId="0" applyNumberFormat="0" applyBorder="0" applyAlignment="0" applyProtection="0">
      <alignment vertical="center"/>
    </xf>
    <xf numFmtId="0" fontId="74" fillId="45" borderId="0" applyNumberFormat="0" applyBorder="0" applyAlignment="0" applyProtection="0">
      <alignment vertical="center"/>
    </xf>
    <xf numFmtId="0" fontId="62" fillId="52" borderId="0" applyNumberFormat="0" applyBorder="0" applyAlignment="0" applyProtection="0">
      <alignment vertical="center"/>
    </xf>
    <xf numFmtId="0" fontId="64" fillId="45" borderId="0" applyNumberFormat="0" applyBorder="0" applyAlignment="0" applyProtection="0">
      <alignment vertical="center"/>
    </xf>
    <xf numFmtId="0" fontId="62" fillId="40" borderId="0" applyNumberFormat="0" applyBorder="0" applyAlignment="0" applyProtection="0">
      <alignment vertical="center"/>
    </xf>
    <xf numFmtId="0" fontId="6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3" fillId="0" borderId="0">
      <alignment vertical="center"/>
    </xf>
    <xf numFmtId="0" fontId="69" fillId="0" borderId="33" applyNumberFormat="0" applyFill="0" applyAlignment="0" applyProtection="0">
      <alignment vertical="center"/>
    </xf>
    <xf numFmtId="0" fontId="62" fillId="52" borderId="0" applyNumberFormat="0" applyBorder="0" applyAlignment="0" applyProtection="0">
      <alignment vertical="center"/>
    </xf>
    <xf numFmtId="0" fontId="62" fillId="55" borderId="0" applyNumberFormat="0" applyBorder="0" applyAlignment="0" applyProtection="0">
      <alignment vertical="center"/>
    </xf>
    <xf numFmtId="0" fontId="63" fillId="0" borderId="0"/>
    <xf numFmtId="0" fontId="63" fillId="0" borderId="0"/>
    <xf numFmtId="0" fontId="64" fillId="37" borderId="0" applyNumberFormat="0" applyBorder="0" applyAlignment="0" applyProtection="0">
      <alignment vertical="center"/>
    </xf>
    <xf numFmtId="0" fontId="62" fillId="40" borderId="0" applyNumberFormat="0" applyBorder="0" applyAlignment="0" applyProtection="0">
      <alignment vertical="center"/>
    </xf>
    <xf numFmtId="0" fontId="62" fillId="52" borderId="0" applyNumberFormat="0" applyBorder="0" applyAlignment="0" applyProtection="0">
      <alignment vertical="center"/>
    </xf>
    <xf numFmtId="0" fontId="63" fillId="0" borderId="0">
      <alignment vertical="center"/>
    </xf>
    <xf numFmtId="0" fontId="0" fillId="0" borderId="0">
      <alignment vertical="center"/>
    </xf>
    <xf numFmtId="0" fontId="64" fillId="49" borderId="0" applyNumberFormat="0" applyBorder="0" applyAlignment="0" applyProtection="0">
      <alignment vertical="center"/>
    </xf>
    <xf numFmtId="0" fontId="62" fillId="56" borderId="0" applyNumberFormat="0" applyBorder="0" applyAlignment="0" applyProtection="0">
      <alignment vertical="center"/>
    </xf>
    <xf numFmtId="0" fontId="64" fillId="47" borderId="0" applyNumberFormat="0" applyBorder="0" applyAlignment="0" applyProtection="0">
      <alignment vertical="center"/>
    </xf>
    <xf numFmtId="0" fontId="64" fillId="0" borderId="0">
      <alignment vertical="center"/>
    </xf>
    <xf numFmtId="0" fontId="64" fillId="49" borderId="0" applyNumberFormat="0" applyBorder="0" applyAlignment="0" applyProtection="0">
      <alignment vertical="center"/>
    </xf>
    <xf numFmtId="0" fontId="62" fillId="39" borderId="0" applyNumberFormat="0" applyBorder="0" applyAlignment="0" applyProtection="0">
      <alignment vertical="center"/>
    </xf>
    <xf numFmtId="0" fontId="78" fillId="50" borderId="31" applyNumberFormat="0" applyAlignment="0" applyProtection="0">
      <alignment vertical="center"/>
    </xf>
    <xf numFmtId="0" fontId="63" fillId="0" borderId="0"/>
    <xf numFmtId="0" fontId="70" fillId="0" borderId="30" applyNumberFormat="0" applyFill="0" applyAlignment="0" applyProtection="0">
      <alignment vertical="center"/>
    </xf>
    <xf numFmtId="0" fontId="63" fillId="0" borderId="0"/>
    <xf numFmtId="0" fontId="72" fillId="0" borderId="32" applyNumberFormat="0" applyFill="0" applyAlignment="0" applyProtection="0">
      <alignment vertical="center"/>
    </xf>
    <xf numFmtId="0" fontId="79" fillId="57" borderId="0" applyNumberFormat="0" applyBorder="0" applyAlignment="0" applyProtection="0">
      <alignment vertical="center"/>
    </xf>
    <xf numFmtId="0" fontId="63" fillId="0" borderId="0"/>
    <xf numFmtId="0" fontId="64" fillId="49" borderId="0" applyNumberFormat="0" applyBorder="0" applyAlignment="0" applyProtection="0">
      <alignment vertical="center"/>
    </xf>
    <xf numFmtId="0" fontId="66" fillId="0" borderId="0" applyNumberFormat="0" applyFill="0" applyBorder="0" applyAlignment="0" applyProtection="0">
      <alignment vertical="center"/>
    </xf>
    <xf numFmtId="0" fontId="62" fillId="37" borderId="0" applyNumberFormat="0" applyBorder="0" applyAlignment="0" applyProtection="0">
      <alignment vertical="center"/>
    </xf>
    <xf numFmtId="0" fontId="64" fillId="53" borderId="36" applyNumberFormat="0" applyFont="0" applyAlignment="0" applyProtection="0">
      <alignment vertical="center"/>
    </xf>
    <xf numFmtId="0" fontId="62" fillId="56" borderId="0" applyNumberFormat="0" applyBorder="0" applyAlignment="0" applyProtection="0">
      <alignment vertical="center"/>
    </xf>
    <xf numFmtId="0" fontId="68" fillId="0" borderId="0" applyNumberFormat="0" applyFill="0" applyBorder="0" applyAlignment="0" applyProtection="0">
      <alignment vertical="center"/>
    </xf>
    <xf numFmtId="0" fontId="64" fillId="37" borderId="0" applyNumberFormat="0" applyBorder="0" applyAlignment="0" applyProtection="0">
      <alignment vertical="center"/>
    </xf>
    <xf numFmtId="0" fontId="64" fillId="37" borderId="0" applyNumberFormat="0" applyBorder="0" applyAlignment="0" applyProtection="0">
      <alignment vertical="center"/>
    </xf>
    <xf numFmtId="0" fontId="63" fillId="0" borderId="0"/>
    <xf numFmtId="0" fontId="64" fillId="49" borderId="0" applyNumberFormat="0" applyBorder="0" applyAlignment="0" applyProtection="0">
      <alignment vertical="center"/>
    </xf>
    <xf numFmtId="0" fontId="64" fillId="0" borderId="0">
      <alignment vertical="center"/>
    </xf>
    <xf numFmtId="0" fontId="62" fillId="38" borderId="0" applyNumberFormat="0" applyBorder="0" applyAlignment="0" applyProtection="0">
      <alignment vertical="center"/>
    </xf>
    <xf numFmtId="0" fontId="64" fillId="49" borderId="0" applyNumberFormat="0" applyBorder="0" applyAlignment="0" applyProtection="0">
      <alignment vertical="center"/>
    </xf>
    <xf numFmtId="0" fontId="69" fillId="0" borderId="0" applyNumberFormat="0" applyFill="0" applyBorder="0" applyAlignment="0" applyProtection="0">
      <alignment vertical="center"/>
    </xf>
    <xf numFmtId="0" fontId="64" fillId="54" borderId="0" applyNumberFormat="0" applyBorder="0" applyAlignment="0" applyProtection="0">
      <alignment vertical="center"/>
    </xf>
    <xf numFmtId="0" fontId="62" fillId="40" borderId="0" applyNumberFormat="0" applyBorder="0" applyAlignment="0" applyProtection="0">
      <alignment vertical="center"/>
    </xf>
    <xf numFmtId="0" fontId="64" fillId="41" borderId="0" applyNumberFormat="0" applyBorder="0" applyAlignment="0" applyProtection="0">
      <alignment vertical="center"/>
    </xf>
    <xf numFmtId="0" fontId="62" fillId="52" borderId="0" applyNumberFormat="0" applyBorder="0" applyAlignment="0" applyProtection="0">
      <alignment vertical="center"/>
    </xf>
    <xf numFmtId="0" fontId="62" fillId="39" borderId="0" applyNumberFormat="0" applyBorder="0" applyAlignment="0" applyProtection="0">
      <alignment vertical="center"/>
    </xf>
    <xf numFmtId="0" fontId="64" fillId="37" borderId="0" applyNumberFormat="0" applyBorder="0" applyAlignment="0" applyProtection="0">
      <alignment vertical="center"/>
    </xf>
    <xf numFmtId="0" fontId="64" fillId="53" borderId="36" applyNumberFormat="0" applyFont="0" applyAlignment="0" applyProtection="0">
      <alignment vertical="center"/>
    </xf>
    <xf numFmtId="0" fontId="62" fillId="40" borderId="0" applyNumberFormat="0" applyBorder="0" applyAlignment="0" applyProtection="0">
      <alignment vertical="center"/>
    </xf>
    <xf numFmtId="0" fontId="63" fillId="0" borderId="0"/>
    <xf numFmtId="0" fontId="75" fillId="48" borderId="34" applyNumberFormat="0" applyAlignment="0" applyProtection="0">
      <alignment vertical="center"/>
    </xf>
    <xf numFmtId="0" fontId="63" fillId="0" borderId="0"/>
    <xf numFmtId="0" fontId="64" fillId="50" borderId="0" applyNumberFormat="0" applyBorder="0" applyAlignment="0" applyProtection="0">
      <alignment vertical="center"/>
    </xf>
    <xf numFmtId="0" fontId="62" fillId="55" borderId="0" applyNumberFormat="0" applyBorder="0" applyAlignment="0" applyProtection="0">
      <alignment vertical="center"/>
    </xf>
    <xf numFmtId="0" fontId="64" fillId="41" borderId="0" applyNumberFormat="0" applyBorder="0" applyAlignment="0" applyProtection="0">
      <alignment vertical="center"/>
    </xf>
    <xf numFmtId="0" fontId="64" fillId="41" borderId="0" applyNumberFormat="0" applyBorder="0" applyAlignment="0" applyProtection="0">
      <alignment vertical="center"/>
    </xf>
    <xf numFmtId="0" fontId="63" fillId="0" borderId="0"/>
    <xf numFmtId="0" fontId="62" fillId="52" borderId="0" applyNumberFormat="0" applyBorder="0" applyAlignment="0" applyProtection="0">
      <alignment vertical="center"/>
    </xf>
    <xf numFmtId="0" fontId="64" fillId="49" borderId="0" applyNumberFormat="0" applyBorder="0" applyAlignment="0" applyProtection="0">
      <alignment vertical="center"/>
    </xf>
    <xf numFmtId="0" fontId="64" fillId="41" borderId="0" applyNumberFormat="0" applyBorder="0" applyAlignment="0" applyProtection="0">
      <alignment vertical="center"/>
    </xf>
    <xf numFmtId="0" fontId="62" fillId="44" borderId="0" applyNumberFormat="0" applyBorder="0" applyAlignment="0" applyProtection="0">
      <alignment vertical="center"/>
    </xf>
    <xf numFmtId="0" fontId="77" fillId="0" borderId="37" applyNumberFormat="0" applyFill="0" applyAlignment="0" applyProtection="0">
      <alignment vertical="center"/>
    </xf>
    <xf numFmtId="0" fontId="62" fillId="37" borderId="0" applyNumberFormat="0" applyBorder="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69" fillId="0" borderId="0" applyNumberFormat="0" applyFill="0" applyBorder="0" applyAlignment="0" applyProtection="0">
      <alignment vertical="center"/>
    </xf>
    <xf numFmtId="0" fontId="64" fillId="41" borderId="0" applyNumberFormat="0" applyBorder="0" applyAlignment="0" applyProtection="0">
      <alignment vertical="center"/>
    </xf>
    <xf numFmtId="0" fontId="62" fillId="55" borderId="0" applyNumberFormat="0" applyBorder="0" applyAlignment="0" applyProtection="0">
      <alignment vertical="center"/>
    </xf>
    <xf numFmtId="0" fontId="64" fillId="54" borderId="0" applyNumberFormat="0" applyBorder="0" applyAlignment="0" applyProtection="0">
      <alignment vertical="center"/>
    </xf>
    <xf numFmtId="0" fontId="64" fillId="57" borderId="0" applyNumberFormat="0" applyBorder="0" applyAlignment="0" applyProtection="0">
      <alignment vertical="center"/>
    </xf>
    <xf numFmtId="0" fontId="64" fillId="50" borderId="0" applyNumberFormat="0" applyBorder="0" applyAlignment="0" applyProtection="0">
      <alignment vertical="center"/>
    </xf>
    <xf numFmtId="0" fontId="77" fillId="0" borderId="37" applyNumberFormat="0" applyFill="0" applyAlignment="0" applyProtection="0">
      <alignment vertical="center"/>
    </xf>
    <xf numFmtId="0" fontId="63" fillId="0" borderId="0"/>
    <xf numFmtId="0" fontId="63" fillId="0" borderId="0"/>
    <xf numFmtId="0" fontId="64" fillId="45" borderId="0" applyNumberFormat="0" applyBorder="0" applyAlignment="0" applyProtection="0">
      <alignment vertical="center"/>
    </xf>
    <xf numFmtId="0" fontId="64" fillId="37" borderId="0" applyNumberFormat="0" applyBorder="0" applyAlignment="0" applyProtection="0">
      <alignment vertical="center"/>
    </xf>
    <xf numFmtId="0" fontId="62" fillId="39"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2" fillId="52" borderId="0" applyNumberFormat="0" applyBorder="0" applyAlignment="0" applyProtection="0">
      <alignment vertical="center"/>
    </xf>
    <xf numFmtId="0" fontId="64" fillId="0" borderId="0">
      <alignment vertical="center"/>
    </xf>
    <xf numFmtId="0" fontId="62" fillId="44" borderId="0" applyNumberFormat="0" applyBorder="0" applyAlignment="0" applyProtection="0">
      <alignment vertical="center"/>
    </xf>
    <xf numFmtId="0" fontId="62" fillId="38" borderId="0" applyNumberFormat="0" applyBorder="0" applyAlignment="0" applyProtection="0">
      <alignment vertical="center"/>
    </xf>
    <xf numFmtId="0" fontId="64" fillId="50" borderId="0" applyNumberFormat="0" applyBorder="0" applyAlignment="0" applyProtection="0">
      <alignment vertical="center"/>
    </xf>
    <xf numFmtId="0" fontId="63" fillId="0" borderId="0">
      <alignment vertical="center"/>
    </xf>
    <xf numFmtId="0" fontId="62" fillId="55" borderId="0" applyNumberFormat="0" applyBorder="0" applyAlignment="0" applyProtection="0">
      <alignment vertical="center"/>
    </xf>
    <xf numFmtId="0" fontId="64" fillId="41" borderId="0" applyNumberFormat="0" applyBorder="0" applyAlignment="0" applyProtection="0">
      <alignment vertical="center"/>
    </xf>
    <xf numFmtId="0" fontId="62" fillId="39" borderId="0" applyNumberFormat="0" applyBorder="0" applyAlignment="0" applyProtection="0">
      <alignment vertical="center"/>
    </xf>
    <xf numFmtId="0" fontId="72" fillId="0" borderId="32" applyNumberFormat="0" applyFill="0" applyAlignment="0" applyProtection="0">
      <alignment vertical="center"/>
    </xf>
    <xf numFmtId="0" fontId="62" fillId="52" borderId="0" applyNumberFormat="0" applyBorder="0" applyAlignment="0" applyProtection="0">
      <alignment vertical="center"/>
    </xf>
    <xf numFmtId="0" fontId="63" fillId="0" borderId="0"/>
    <xf numFmtId="0" fontId="78" fillId="50" borderId="31" applyNumberFormat="0" applyAlignment="0" applyProtection="0">
      <alignment vertical="center"/>
    </xf>
    <xf numFmtId="0" fontId="64" fillId="57" borderId="0" applyNumberFormat="0" applyBorder="0" applyAlignment="0" applyProtection="0">
      <alignment vertical="center"/>
    </xf>
    <xf numFmtId="0" fontId="62" fillId="46" borderId="0" applyNumberFormat="0" applyBorder="0" applyAlignment="0" applyProtection="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64" fillId="57" borderId="0" applyNumberFormat="0" applyBorder="0" applyAlignment="0" applyProtection="0">
      <alignment vertical="center"/>
    </xf>
    <xf numFmtId="0" fontId="62" fillId="44" borderId="0" applyNumberFormat="0" applyBorder="0" applyAlignment="0" applyProtection="0">
      <alignment vertical="center"/>
    </xf>
    <xf numFmtId="0" fontId="68" fillId="0" borderId="0" applyNumberFormat="0" applyFill="0" applyBorder="0" applyAlignment="0" applyProtection="0">
      <alignment vertical="center"/>
    </xf>
    <xf numFmtId="0" fontId="64" fillId="37" borderId="0" applyNumberFormat="0" applyBorder="0" applyAlignment="0" applyProtection="0">
      <alignment vertical="center"/>
    </xf>
    <xf numFmtId="0" fontId="62" fillId="44" borderId="0" applyNumberFormat="0" applyBorder="0" applyAlignment="0" applyProtection="0">
      <alignment vertical="center"/>
    </xf>
    <xf numFmtId="0" fontId="62" fillId="46" borderId="0" applyNumberFormat="0" applyBorder="0" applyAlignment="0" applyProtection="0">
      <alignment vertical="center"/>
    </xf>
    <xf numFmtId="0" fontId="70" fillId="0" borderId="30" applyNumberFormat="0" applyFill="0" applyAlignment="0" applyProtection="0">
      <alignment vertical="center"/>
    </xf>
    <xf numFmtId="0" fontId="64" fillId="57" borderId="0" applyNumberFormat="0" applyBorder="0" applyAlignment="0" applyProtection="0">
      <alignment vertical="center"/>
    </xf>
    <xf numFmtId="0" fontId="62" fillId="55" borderId="0" applyNumberFormat="0" applyBorder="0" applyAlignment="0" applyProtection="0">
      <alignment vertical="center"/>
    </xf>
    <xf numFmtId="0" fontId="71" fillId="48" borderId="31" applyNumberFormat="0" applyAlignment="0" applyProtection="0">
      <alignment vertical="center"/>
    </xf>
    <xf numFmtId="0" fontId="63" fillId="0" borderId="0"/>
    <xf numFmtId="0" fontId="62" fillId="56" borderId="0" applyNumberFormat="0" applyBorder="0" applyAlignment="0" applyProtection="0">
      <alignment vertical="center"/>
    </xf>
    <xf numFmtId="0" fontId="62" fillId="39" borderId="0" applyNumberFormat="0" applyBorder="0" applyAlignment="0" applyProtection="0">
      <alignment vertical="center"/>
    </xf>
    <xf numFmtId="0" fontId="76" fillId="51" borderId="35" applyNumberFormat="0" applyAlignment="0" applyProtection="0">
      <alignment vertical="center"/>
    </xf>
    <xf numFmtId="0" fontId="64" fillId="37" borderId="0" applyNumberFormat="0" applyBorder="0" applyAlignment="0" applyProtection="0">
      <alignment vertical="center"/>
    </xf>
    <xf numFmtId="0" fontId="63" fillId="0" borderId="0"/>
    <xf numFmtId="0" fontId="64" fillId="54" borderId="0" applyNumberFormat="0" applyBorder="0" applyAlignment="0" applyProtection="0">
      <alignment vertical="center"/>
    </xf>
    <xf numFmtId="0" fontId="73" fillId="0" borderId="0" applyNumberFormat="0" applyFill="0" applyBorder="0" applyAlignment="0" applyProtection="0">
      <alignment vertical="center"/>
    </xf>
    <xf numFmtId="0" fontId="79" fillId="57" borderId="0" applyNumberFormat="0" applyBorder="0" applyAlignment="0" applyProtection="0">
      <alignment vertical="center"/>
    </xf>
    <xf numFmtId="0" fontId="62" fillId="36" borderId="0" applyNumberFormat="0" applyBorder="0" applyAlignment="0" applyProtection="0">
      <alignment vertical="center"/>
    </xf>
    <xf numFmtId="0" fontId="64" fillId="41" borderId="0" applyNumberFormat="0" applyBorder="0" applyAlignment="0" applyProtection="0">
      <alignment vertical="center"/>
    </xf>
    <xf numFmtId="0" fontId="63" fillId="0" borderId="0">
      <alignment vertical="center"/>
    </xf>
    <xf numFmtId="0" fontId="63" fillId="0" borderId="0"/>
    <xf numFmtId="0" fontId="66" fillId="0" borderId="0" applyNumberFormat="0" applyFill="0" applyBorder="0" applyAlignment="0" applyProtection="0">
      <alignment vertical="center"/>
    </xf>
    <xf numFmtId="0" fontId="63" fillId="0" borderId="0"/>
    <xf numFmtId="0" fontId="69" fillId="0" borderId="33" applyNumberFormat="0" applyFill="0" applyAlignment="0" applyProtection="0">
      <alignment vertical="center"/>
    </xf>
    <xf numFmtId="0" fontId="63" fillId="0" borderId="0">
      <alignment vertical="center"/>
    </xf>
    <xf numFmtId="0" fontId="71" fillId="48" borderId="31" applyNumberFormat="0" applyAlignment="0" applyProtection="0">
      <alignment vertical="center"/>
    </xf>
    <xf numFmtId="0" fontId="72" fillId="0" borderId="32" applyNumberFormat="0" applyFill="0" applyAlignment="0" applyProtection="0">
      <alignment vertical="center"/>
    </xf>
    <xf numFmtId="0" fontId="62" fillId="38" borderId="0" applyNumberFormat="0" applyBorder="0" applyAlignment="0" applyProtection="0">
      <alignment vertical="center"/>
    </xf>
    <xf numFmtId="0" fontId="65" fillId="0" borderId="29" applyNumberFormat="0" applyFill="0" applyAlignment="0" applyProtection="0">
      <alignment vertical="center"/>
    </xf>
    <xf numFmtId="0" fontId="64" fillId="57" borderId="0" applyNumberFormat="0" applyBorder="0" applyAlignment="0" applyProtection="0">
      <alignment vertical="center"/>
    </xf>
    <xf numFmtId="0" fontId="62" fillId="46" borderId="0" applyNumberFormat="0" applyBorder="0" applyAlignment="0" applyProtection="0">
      <alignment vertical="center"/>
    </xf>
    <xf numFmtId="0" fontId="62" fillId="55" borderId="0" applyNumberFormat="0" applyBorder="0" applyAlignment="0" applyProtection="0">
      <alignment vertical="center"/>
    </xf>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64" fillId="37" borderId="0" applyNumberFormat="0" applyBorder="0" applyAlignment="0" applyProtection="0">
      <alignment vertical="center"/>
    </xf>
    <xf numFmtId="0" fontId="64" fillId="43" borderId="0" applyNumberFormat="0" applyBorder="0" applyAlignment="0" applyProtection="0">
      <alignment vertical="center"/>
    </xf>
    <xf numFmtId="0" fontId="77" fillId="0" borderId="37" applyNumberFormat="0" applyFill="0" applyAlignment="0" applyProtection="0">
      <alignment vertical="center"/>
    </xf>
    <xf numFmtId="0" fontId="63" fillId="0" borderId="0">
      <alignment vertical="center"/>
    </xf>
    <xf numFmtId="0" fontId="64" fillId="49" borderId="0" applyNumberFormat="0" applyBorder="0" applyAlignment="0" applyProtection="0">
      <alignment vertical="center"/>
    </xf>
    <xf numFmtId="0" fontId="64" fillId="0" borderId="0">
      <alignment vertical="center"/>
    </xf>
    <xf numFmtId="0" fontId="63" fillId="0" borderId="0"/>
    <xf numFmtId="0" fontId="62" fillId="52" borderId="0" applyNumberFormat="0" applyBorder="0" applyAlignment="0" applyProtection="0">
      <alignment vertical="center"/>
    </xf>
    <xf numFmtId="0" fontId="69" fillId="0" borderId="33" applyNumberFormat="0" applyFill="0" applyAlignment="0" applyProtection="0">
      <alignment vertical="center"/>
    </xf>
    <xf numFmtId="0" fontId="63" fillId="0" borderId="0"/>
    <xf numFmtId="0" fontId="64" fillId="47" borderId="0" applyNumberFormat="0" applyBorder="0" applyAlignment="0" applyProtection="0">
      <alignment vertical="center"/>
    </xf>
    <xf numFmtId="0" fontId="64" fillId="53" borderId="36" applyNumberFormat="0" applyFont="0" applyAlignment="0" applyProtection="0">
      <alignment vertical="center"/>
    </xf>
    <xf numFmtId="0" fontId="66" fillId="0" borderId="0" applyNumberFormat="0" applyFill="0" applyBorder="0" applyAlignment="0" applyProtection="0">
      <alignment vertical="center"/>
    </xf>
    <xf numFmtId="0" fontId="64" fillId="54" borderId="0" applyNumberFormat="0" applyBorder="0" applyAlignment="0" applyProtection="0">
      <alignment vertical="center"/>
    </xf>
    <xf numFmtId="0" fontId="68" fillId="0" borderId="0" applyNumberFormat="0" applyFill="0" applyBorder="0" applyAlignment="0" applyProtection="0">
      <alignment vertical="center"/>
    </xf>
    <xf numFmtId="0" fontId="64" fillId="37" borderId="0" applyNumberFormat="0" applyBorder="0" applyAlignment="0" applyProtection="0">
      <alignment vertical="center"/>
    </xf>
    <xf numFmtId="0" fontId="67" fillId="42" borderId="0" applyNumberFormat="0" applyBorder="0" applyAlignment="0" applyProtection="0">
      <alignment vertical="center"/>
    </xf>
    <xf numFmtId="0" fontId="64" fillId="37" borderId="0" applyNumberFormat="0" applyBorder="0" applyAlignment="0" applyProtection="0">
      <alignment vertical="center"/>
    </xf>
    <xf numFmtId="0" fontId="64" fillId="41" borderId="0" applyNumberFormat="0" applyBorder="0" applyAlignment="0" applyProtection="0">
      <alignment vertical="center"/>
    </xf>
    <xf numFmtId="0" fontId="62" fillId="36" borderId="0" applyNumberFormat="0" applyBorder="0" applyAlignment="0" applyProtection="0">
      <alignment vertical="center"/>
    </xf>
    <xf numFmtId="0" fontId="65" fillId="0" borderId="29" applyNumberFormat="0" applyFill="0" applyAlignment="0" applyProtection="0">
      <alignment vertical="center"/>
    </xf>
    <xf numFmtId="0" fontId="73" fillId="0" borderId="0" applyNumberFormat="0" applyFill="0" applyBorder="0" applyAlignment="0" applyProtection="0">
      <alignment vertical="center"/>
    </xf>
    <xf numFmtId="0" fontId="62" fillId="40" borderId="0" applyNumberFormat="0" applyBorder="0" applyAlignment="0" applyProtection="0">
      <alignment vertical="center"/>
    </xf>
    <xf numFmtId="0" fontId="63" fillId="0" borderId="0">
      <alignment vertical="center"/>
    </xf>
    <xf numFmtId="0" fontId="62" fillId="55" borderId="0" applyNumberFormat="0" applyBorder="0" applyAlignment="0" applyProtection="0">
      <alignment vertical="center"/>
    </xf>
    <xf numFmtId="0" fontId="62" fillId="38" borderId="0" applyNumberFormat="0" applyBorder="0" applyAlignment="0" applyProtection="0">
      <alignment vertical="center"/>
    </xf>
    <xf numFmtId="0" fontId="75" fillId="48" borderId="34" applyNumberFormat="0" applyAlignment="0" applyProtection="0">
      <alignment vertical="center"/>
    </xf>
    <xf numFmtId="0" fontId="64" fillId="57" borderId="0" applyNumberFormat="0" applyBorder="0" applyAlignment="0" applyProtection="0">
      <alignment vertical="center"/>
    </xf>
    <xf numFmtId="0" fontId="62" fillId="36" borderId="0" applyNumberFormat="0" applyBorder="0" applyAlignment="0" applyProtection="0">
      <alignment vertical="center"/>
    </xf>
    <xf numFmtId="0" fontId="64" fillId="38" borderId="0" applyNumberFormat="0" applyBorder="0" applyAlignment="0" applyProtection="0">
      <alignment vertical="center"/>
    </xf>
    <xf numFmtId="0" fontId="64" fillId="49" borderId="0" applyNumberFormat="0" applyBorder="0" applyAlignment="0" applyProtection="0">
      <alignment vertical="center"/>
    </xf>
    <xf numFmtId="0" fontId="64" fillId="53" borderId="36" applyNumberFormat="0" applyFont="0" applyAlignment="0" applyProtection="0">
      <alignment vertical="center"/>
    </xf>
    <xf numFmtId="0" fontId="64" fillId="38" borderId="0" applyNumberFormat="0" applyBorder="0" applyAlignment="0" applyProtection="0">
      <alignment vertical="center"/>
    </xf>
    <xf numFmtId="0" fontId="78" fillId="50" borderId="31" applyNumberFormat="0" applyAlignment="0" applyProtection="0">
      <alignment vertical="center"/>
    </xf>
    <xf numFmtId="0" fontId="64" fillId="50" borderId="0" applyNumberFormat="0" applyBorder="0" applyAlignment="0" applyProtection="0">
      <alignment vertical="center"/>
    </xf>
    <xf numFmtId="0" fontId="62" fillId="55" borderId="0" applyNumberFormat="0" applyBorder="0" applyAlignment="0" applyProtection="0">
      <alignment vertical="center"/>
    </xf>
    <xf numFmtId="0" fontId="62" fillId="56" borderId="0" applyNumberFormat="0" applyBorder="0" applyAlignment="0" applyProtection="0">
      <alignment vertical="center"/>
    </xf>
    <xf numFmtId="0" fontId="73" fillId="0" borderId="0" applyNumberFormat="0" applyFill="0" applyBorder="0" applyAlignment="0" applyProtection="0">
      <alignment vertical="center"/>
    </xf>
    <xf numFmtId="0" fontId="63" fillId="0" borderId="0">
      <alignment vertical="center"/>
    </xf>
    <xf numFmtId="0" fontId="70" fillId="0" borderId="30" applyNumberFormat="0" applyFill="0" applyAlignment="0" applyProtection="0">
      <alignment vertical="center"/>
    </xf>
    <xf numFmtId="0" fontId="67" fillId="42" borderId="0" applyNumberFormat="0" applyBorder="0" applyAlignment="0" applyProtection="0">
      <alignment vertical="center"/>
    </xf>
    <xf numFmtId="0" fontId="62" fillId="39" borderId="0" applyNumberFormat="0" applyBorder="0" applyAlignment="0" applyProtection="0">
      <alignment vertical="center"/>
    </xf>
    <xf numFmtId="0" fontId="62" fillId="56" borderId="0" applyNumberFormat="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4" fillId="53" borderId="36" applyNumberFormat="0" applyFont="0" applyAlignment="0" applyProtection="0">
      <alignment vertical="center"/>
    </xf>
    <xf numFmtId="0" fontId="79" fillId="57" borderId="0" applyNumberFormat="0" applyBorder="0" applyAlignment="0" applyProtection="0">
      <alignment vertical="center"/>
    </xf>
    <xf numFmtId="0" fontId="63" fillId="0" borderId="0"/>
    <xf numFmtId="0" fontId="64" fillId="54" borderId="0" applyNumberFormat="0" applyBorder="0" applyAlignment="0" applyProtection="0">
      <alignment vertical="center"/>
    </xf>
    <xf numFmtId="0" fontId="79" fillId="57" borderId="0" applyNumberFormat="0" applyBorder="0" applyAlignment="0" applyProtection="0">
      <alignment vertical="center"/>
    </xf>
    <xf numFmtId="0" fontId="64" fillId="57" borderId="0" applyNumberFormat="0" applyBorder="0" applyAlignment="0" applyProtection="0">
      <alignment vertical="center"/>
    </xf>
    <xf numFmtId="0" fontId="63" fillId="0" borderId="0"/>
    <xf numFmtId="0" fontId="69" fillId="0" borderId="0" applyNumberFormat="0" applyFill="0" applyBorder="0" applyAlignment="0" applyProtection="0">
      <alignment vertical="center"/>
    </xf>
    <xf numFmtId="0" fontId="64" fillId="49" borderId="0" applyNumberFormat="0" applyBorder="0" applyAlignment="0" applyProtection="0">
      <alignment vertical="center"/>
    </xf>
    <xf numFmtId="0" fontId="62" fillId="39" borderId="0" applyNumberFormat="0" applyBorder="0" applyAlignment="0" applyProtection="0">
      <alignment vertical="center"/>
    </xf>
    <xf numFmtId="0" fontId="63" fillId="0" borderId="0">
      <alignment vertical="center"/>
    </xf>
    <xf numFmtId="0" fontId="64" fillId="38" borderId="0" applyNumberFormat="0" applyBorder="0" applyAlignment="0" applyProtection="0">
      <alignment vertical="center"/>
    </xf>
    <xf numFmtId="0" fontId="64" fillId="54" borderId="0" applyNumberFormat="0" applyBorder="0" applyAlignment="0" applyProtection="0">
      <alignment vertical="center"/>
    </xf>
    <xf numFmtId="0" fontId="62" fillId="55" borderId="0" applyNumberFormat="0" applyBorder="0" applyAlignment="0" applyProtection="0">
      <alignment vertical="center"/>
    </xf>
    <xf numFmtId="0" fontId="79" fillId="57" borderId="0" applyNumberFormat="0" applyBorder="0" applyAlignment="0" applyProtection="0">
      <alignment vertical="center"/>
    </xf>
    <xf numFmtId="0" fontId="62" fillId="44" borderId="0" applyNumberFormat="0" applyBorder="0" applyAlignment="0" applyProtection="0">
      <alignment vertical="center"/>
    </xf>
    <xf numFmtId="0" fontId="63" fillId="0" borderId="0"/>
    <xf numFmtId="0" fontId="75" fillId="48" borderId="34" applyNumberFormat="0" applyAlignment="0" applyProtection="0">
      <alignment vertical="center"/>
    </xf>
    <xf numFmtId="0" fontId="64" fillId="54" borderId="0" applyNumberFormat="0" applyBorder="0" applyAlignment="0" applyProtection="0">
      <alignment vertical="center"/>
    </xf>
    <xf numFmtId="0" fontId="75" fillId="48" borderId="34" applyNumberFormat="0" applyAlignment="0" applyProtection="0">
      <alignment vertical="center"/>
    </xf>
    <xf numFmtId="0" fontId="62" fillId="44" borderId="0" applyNumberFormat="0" applyBorder="0" applyAlignment="0" applyProtection="0">
      <alignment vertical="center"/>
    </xf>
    <xf numFmtId="0" fontId="64" fillId="0" borderId="0">
      <alignment vertical="center"/>
    </xf>
    <xf numFmtId="0" fontId="66" fillId="0" borderId="0" applyNumberFormat="0" applyFill="0" applyBorder="0" applyAlignment="0" applyProtection="0">
      <alignment vertical="center"/>
    </xf>
    <xf numFmtId="0" fontId="72" fillId="0" borderId="32" applyNumberFormat="0" applyFill="0" applyAlignment="0" applyProtection="0">
      <alignment vertical="center"/>
    </xf>
    <xf numFmtId="0" fontId="66" fillId="0" borderId="0" applyNumberFormat="0" applyFill="0" applyBorder="0" applyAlignment="0" applyProtection="0">
      <alignment vertical="center"/>
    </xf>
    <xf numFmtId="0" fontId="63" fillId="0" borderId="0"/>
    <xf numFmtId="0" fontId="73" fillId="0" borderId="0" applyNumberFormat="0" applyFill="0" applyBorder="0" applyAlignment="0" applyProtection="0">
      <alignment vertical="center"/>
    </xf>
    <xf numFmtId="0" fontId="62" fillId="52" borderId="0" applyNumberFormat="0" applyBorder="0" applyAlignment="0" applyProtection="0">
      <alignment vertical="center"/>
    </xf>
    <xf numFmtId="0" fontId="69" fillId="0" borderId="33" applyNumberFormat="0" applyFill="0" applyAlignment="0" applyProtection="0">
      <alignment vertical="center"/>
    </xf>
    <xf numFmtId="0" fontId="62" fillId="39" borderId="0" applyNumberFormat="0" applyBorder="0" applyAlignment="0" applyProtection="0">
      <alignment vertical="center"/>
    </xf>
    <xf numFmtId="0" fontId="73" fillId="0" borderId="0" applyNumberFormat="0" applyFill="0" applyBorder="0" applyAlignment="0" applyProtection="0">
      <alignment vertical="center"/>
    </xf>
    <xf numFmtId="0" fontId="64" fillId="50" borderId="0" applyNumberFormat="0" applyBorder="0" applyAlignment="0" applyProtection="0">
      <alignment vertical="center"/>
    </xf>
    <xf numFmtId="0" fontId="63" fillId="0" borderId="0"/>
    <xf numFmtId="0" fontId="69" fillId="0" borderId="33" applyNumberFormat="0" applyFill="0" applyAlignment="0" applyProtection="0">
      <alignment vertical="center"/>
    </xf>
    <xf numFmtId="0" fontId="64" fillId="43" borderId="0" applyNumberFormat="0" applyBorder="0" applyAlignment="0" applyProtection="0">
      <alignment vertical="center"/>
    </xf>
    <xf numFmtId="0" fontId="65" fillId="0" borderId="29" applyNumberFormat="0" applyFill="0" applyAlignment="0" applyProtection="0">
      <alignment vertical="center"/>
    </xf>
    <xf numFmtId="0" fontId="64" fillId="0" borderId="0">
      <alignment vertical="center"/>
    </xf>
    <xf numFmtId="0" fontId="64" fillId="43" borderId="0" applyNumberFormat="0" applyBorder="0" applyAlignment="0" applyProtection="0">
      <alignment vertical="center"/>
    </xf>
    <xf numFmtId="0" fontId="62" fillId="36" borderId="0" applyNumberFormat="0" applyBorder="0" applyAlignment="0" applyProtection="0">
      <alignment vertical="center"/>
    </xf>
    <xf numFmtId="0" fontId="63" fillId="0" borderId="0"/>
    <xf numFmtId="0" fontId="63" fillId="0" borderId="0"/>
    <xf numFmtId="0" fontId="64" fillId="57" borderId="0" applyNumberFormat="0" applyBorder="0" applyAlignment="0" applyProtection="0">
      <alignment vertical="center"/>
    </xf>
    <xf numFmtId="0" fontId="64" fillId="47" borderId="0" applyNumberFormat="0" applyBorder="0" applyAlignment="0" applyProtection="0">
      <alignment vertical="center"/>
    </xf>
    <xf numFmtId="0" fontId="64" fillId="0" borderId="0">
      <alignment vertical="center"/>
    </xf>
    <xf numFmtId="0" fontId="63" fillId="0" borderId="0"/>
    <xf numFmtId="0" fontId="78" fillId="50" borderId="31" applyNumberFormat="0" applyAlignment="0" applyProtection="0">
      <alignment vertical="center"/>
    </xf>
    <xf numFmtId="0" fontId="62" fillId="36" borderId="0" applyNumberFormat="0" applyBorder="0" applyAlignment="0" applyProtection="0">
      <alignment vertical="center"/>
    </xf>
    <xf numFmtId="0" fontId="64" fillId="45" borderId="0" applyNumberFormat="0" applyBorder="0" applyAlignment="0" applyProtection="0">
      <alignment vertical="center"/>
    </xf>
    <xf numFmtId="0" fontId="75" fillId="48" borderId="34" applyNumberFormat="0" applyAlignment="0" applyProtection="0">
      <alignment vertical="center"/>
    </xf>
    <xf numFmtId="0" fontId="64" fillId="54" borderId="0" applyNumberFormat="0" applyBorder="0" applyAlignment="0" applyProtection="0">
      <alignment vertical="center"/>
    </xf>
    <xf numFmtId="0" fontId="62" fillId="55" borderId="0" applyNumberFormat="0" applyBorder="0" applyAlignment="0" applyProtection="0">
      <alignment vertical="center"/>
    </xf>
    <xf numFmtId="0" fontId="69" fillId="0" borderId="0" applyNumberFormat="0" applyFill="0" applyBorder="0" applyAlignment="0" applyProtection="0">
      <alignment vertical="center"/>
    </xf>
    <xf numFmtId="0" fontId="63" fillId="0" borderId="0"/>
    <xf numFmtId="0" fontId="69" fillId="0" borderId="33" applyNumberFormat="0" applyFill="0" applyAlignment="0" applyProtection="0">
      <alignment vertical="center"/>
    </xf>
    <xf numFmtId="0" fontId="70" fillId="0" borderId="30" applyNumberFormat="0" applyFill="0" applyAlignment="0" applyProtection="0">
      <alignment vertical="center"/>
    </xf>
    <xf numFmtId="0" fontId="66"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3" fillId="0" borderId="0"/>
    <xf numFmtId="0" fontId="64" fillId="53" borderId="36" applyNumberFormat="0" applyFont="0" applyAlignment="0" applyProtection="0">
      <alignment vertical="center"/>
    </xf>
    <xf numFmtId="0" fontId="75" fillId="48" borderId="34" applyNumberFormat="0" applyAlignment="0" applyProtection="0">
      <alignment vertical="center"/>
    </xf>
    <xf numFmtId="0" fontId="63" fillId="0" borderId="0"/>
    <xf numFmtId="0" fontId="64" fillId="45" borderId="0" applyNumberFormat="0" applyBorder="0" applyAlignment="0" applyProtection="0">
      <alignment vertical="center"/>
    </xf>
    <xf numFmtId="0" fontId="79" fillId="57" borderId="0" applyNumberFormat="0" applyBorder="0" applyAlignment="0" applyProtection="0">
      <alignment vertical="center"/>
    </xf>
    <xf numFmtId="0" fontId="64" fillId="41" borderId="0" applyNumberFormat="0" applyBorder="0" applyAlignment="0" applyProtection="0">
      <alignment vertical="center"/>
    </xf>
    <xf numFmtId="0" fontId="62" fillId="56" borderId="0" applyNumberFormat="0" applyBorder="0" applyAlignment="0" applyProtection="0">
      <alignment vertical="center"/>
    </xf>
    <xf numFmtId="0" fontId="64" fillId="47" borderId="0" applyNumberFormat="0" applyBorder="0" applyAlignment="0" applyProtection="0">
      <alignment vertical="center"/>
    </xf>
    <xf numFmtId="0" fontId="62" fillId="44" borderId="0" applyNumberFormat="0" applyBorder="0" applyAlignment="0" applyProtection="0">
      <alignment vertical="center"/>
    </xf>
    <xf numFmtId="0" fontId="62" fillId="36" borderId="0" applyNumberFormat="0" applyBorder="0" applyAlignment="0" applyProtection="0">
      <alignment vertical="center"/>
    </xf>
    <xf numFmtId="0" fontId="75" fillId="48" borderId="34" applyNumberFormat="0" applyAlignment="0" applyProtection="0">
      <alignment vertical="center"/>
    </xf>
    <xf numFmtId="0" fontId="64" fillId="0" borderId="0">
      <alignment vertical="center"/>
    </xf>
    <xf numFmtId="0" fontId="74" fillId="45" borderId="0" applyNumberFormat="0" applyBorder="0" applyAlignment="0" applyProtection="0">
      <alignment vertical="center"/>
    </xf>
    <xf numFmtId="0" fontId="64" fillId="41" borderId="0" applyNumberFormat="0" applyBorder="0" applyAlignment="0" applyProtection="0">
      <alignment vertical="center"/>
    </xf>
    <xf numFmtId="0" fontId="62" fillId="55" borderId="0" applyNumberFormat="0" applyBorder="0" applyAlignment="0" applyProtection="0">
      <alignment vertical="center"/>
    </xf>
    <xf numFmtId="0" fontId="62" fillId="38" borderId="0" applyNumberFormat="0" applyBorder="0" applyAlignment="0" applyProtection="0">
      <alignment vertical="center"/>
    </xf>
    <xf numFmtId="0" fontId="62" fillId="36" borderId="0" applyNumberFormat="0" applyBorder="0" applyAlignment="0" applyProtection="0">
      <alignment vertical="center"/>
    </xf>
    <xf numFmtId="0" fontId="79" fillId="57" borderId="0" applyNumberFormat="0" applyBorder="0" applyAlignment="0" applyProtection="0">
      <alignment vertical="center"/>
    </xf>
    <xf numFmtId="0" fontId="63" fillId="0" borderId="0"/>
    <xf numFmtId="0" fontId="63" fillId="0" borderId="0">
      <alignment vertical="center"/>
    </xf>
    <xf numFmtId="0" fontId="62" fillId="37" borderId="0" applyNumberFormat="0" applyBorder="0" applyAlignment="0" applyProtection="0">
      <alignment vertical="center"/>
    </xf>
    <xf numFmtId="0" fontId="64" fillId="53" borderId="36" applyNumberFormat="0" applyFont="0" applyAlignment="0" applyProtection="0">
      <alignment vertical="center"/>
    </xf>
    <xf numFmtId="0" fontId="62" fillId="55" borderId="0" applyNumberFormat="0" applyBorder="0" applyAlignment="0" applyProtection="0">
      <alignment vertical="center"/>
    </xf>
    <xf numFmtId="0" fontId="62" fillId="39" borderId="0" applyNumberFormat="0" applyBorder="0" applyAlignment="0" applyProtection="0">
      <alignment vertical="center"/>
    </xf>
    <xf numFmtId="0" fontId="73" fillId="0" borderId="0" applyNumberFormat="0" applyFill="0" applyBorder="0" applyAlignment="0" applyProtection="0">
      <alignment vertical="center"/>
    </xf>
    <xf numFmtId="0" fontId="67" fillId="42" borderId="0" applyNumberFormat="0" applyBorder="0" applyAlignment="0" applyProtection="0">
      <alignment vertical="center"/>
    </xf>
    <xf numFmtId="0" fontId="74" fillId="45" borderId="0" applyNumberFormat="0" applyBorder="0" applyAlignment="0" applyProtection="0">
      <alignment vertical="center"/>
    </xf>
    <xf numFmtId="0" fontId="64" fillId="0" borderId="0">
      <alignment vertical="center"/>
    </xf>
    <xf numFmtId="0" fontId="73" fillId="0" borderId="0" applyNumberFormat="0" applyFill="0" applyBorder="0" applyAlignment="0" applyProtection="0">
      <alignment vertical="center"/>
    </xf>
    <xf numFmtId="0" fontId="64" fillId="0" borderId="0">
      <alignment vertical="center"/>
    </xf>
    <xf numFmtId="0" fontId="66" fillId="0" borderId="0" applyNumberFormat="0" applyFill="0" applyBorder="0" applyAlignment="0" applyProtection="0">
      <alignment vertical="center"/>
    </xf>
    <xf numFmtId="0" fontId="63" fillId="0" borderId="0"/>
    <xf numFmtId="0" fontId="79" fillId="57" borderId="0" applyNumberFormat="0" applyBorder="0" applyAlignment="0" applyProtection="0">
      <alignment vertical="center"/>
    </xf>
    <xf numFmtId="0" fontId="64" fillId="0" borderId="0">
      <alignment vertical="center"/>
    </xf>
    <xf numFmtId="0" fontId="63" fillId="0" borderId="0"/>
    <xf numFmtId="0" fontId="64" fillId="50" borderId="0" applyNumberFormat="0" applyBorder="0" applyAlignment="0" applyProtection="0">
      <alignment vertical="center"/>
    </xf>
    <xf numFmtId="0" fontId="62" fillId="36" borderId="0" applyNumberFormat="0" applyBorder="0" applyAlignment="0" applyProtection="0">
      <alignment vertical="center"/>
    </xf>
    <xf numFmtId="0" fontId="64" fillId="43" borderId="0" applyNumberFormat="0" applyBorder="0" applyAlignment="0" applyProtection="0">
      <alignment vertical="center"/>
    </xf>
    <xf numFmtId="0" fontId="64" fillId="41" borderId="0" applyNumberFormat="0" applyBorder="0" applyAlignment="0" applyProtection="0">
      <alignment vertical="center"/>
    </xf>
    <xf numFmtId="0" fontId="63" fillId="0" borderId="0">
      <alignment vertical="center"/>
    </xf>
    <xf numFmtId="0" fontId="64" fillId="45" borderId="0" applyNumberFormat="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74" fillId="45"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lignment vertical="center"/>
    </xf>
    <xf numFmtId="0" fontId="75" fillId="48" borderId="34" applyNumberFormat="0" applyAlignment="0" applyProtection="0">
      <alignment vertical="center"/>
    </xf>
    <xf numFmtId="0" fontId="64" fillId="47" borderId="0" applyNumberFormat="0" applyBorder="0" applyAlignment="0" applyProtection="0">
      <alignment vertical="center"/>
    </xf>
    <xf numFmtId="0" fontId="62" fillId="40" borderId="0" applyNumberFormat="0" applyBorder="0" applyAlignment="0" applyProtection="0">
      <alignment vertical="center"/>
    </xf>
    <xf numFmtId="0" fontId="64" fillId="41" borderId="0" applyNumberFormat="0" applyBorder="0" applyAlignment="0" applyProtection="0">
      <alignment vertical="center"/>
    </xf>
    <xf numFmtId="0" fontId="74" fillId="45" borderId="0" applyNumberFormat="0" applyBorder="0" applyAlignment="0" applyProtection="0">
      <alignment vertical="center"/>
    </xf>
    <xf numFmtId="0" fontId="71" fillId="48" borderId="31" applyNumberFormat="0" applyAlignment="0" applyProtection="0">
      <alignment vertical="center"/>
    </xf>
    <xf numFmtId="0" fontId="74" fillId="45" borderId="0" applyNumberFormat="0" applyBorder="0" applyAlignment="0" applyProtection="0">
      <alignment vertical="center"/>
    </xf>
    <xf numFmtId="0" fontId="64" fillId="54" borderId="0" applyNumberFormat="0" applyBorder="0" applyAlignment="0" applyProtection="0">
      <alignment vertical="center"/>
    </xf>
    <xf numFmtId="0" fontId="64" fillId="45" borderId="0" applyNumberFormat="0" applyBorder="0" applyAlignment="0" applyProtection="0">
      <alignment vertical="center"/>
    </xf>
    <xf numFmtId="0" fontId="62" fillId="56" borderId="0" applyNumberFormat="0" applyBorder="0" applyAlignment="0" applyProtection="0">
      <alignment vertical="center"/>
    </xf>
    <xf numFmtId="0" fontId="63" fillId="0" borderId="0">
      <alignment vertical="center"/>
    </xf>
    <xf numFmtId="0" fontId="62" fillId="36" borderId="0" applyNumberFormat="0" applyBorder="0" applyAlignment="0" applyProtection="0">
      <alignment vertical="center"/>
    </xf>
    <xf numFmtId="0" fontId="79" fillId="57" borderId="0" applyNumberFormat="0" applyBorder="0" applyAlignment="0" applyProtection="0">
      <alignment vertical="center"/>
    </xf>
    <xf numFmtId="0" fontId="69" fillId="0" borderId="0" applyNumberFormat="0" applyFill="0" applyBorder="0" applyAlignment="0" applyProtection="0">
      <alignment vertical="center"/>
    </xf>
    <xf numFmtId="0" fontId="62" fillId="37" borderId="0" applyNumberFormat="0" applyBorder="0" applyAlignment="0" applyProtection="0">
      <alignment vertical="center"/>
    </xf>
    <xf numFmtId="0" fontId="62" fillId="38" borderId="0" applyNumberFormat="0" applyBorder="0" applyAlignment="0" applyProtection="0">
      <alignment vertical="center"/>
    </xf>
    <xf numFmtId="0" fontId="74" fillId="45" borderId="0" applyNumberFormat="0" applyBorder="0" applyAlignment="0" applyProtection="0">
      <alignment vertical="center"/>
    </xf>
    <xf numFmtId="0" fontId="64" fillId="37" borderId="0" applyNumberFormat="0" applyBorder="0" applyAlignment="0" applyProtection="0">
      <alignment vertical="center"/>
    </xf>
    <xf numFmtId="0" fontId="63" fillId="0" borderId="0"/>
    <xf numFmtId="0" fontId="62" fillId="40" borderId="0" applyNumberFormat="0" applyBorder="0" applyAlignment="0" applyProtection="0">
      <alignment vertical="center"/>
    </xf>
    <xf numFmtId="0" fontId="74" fillId="45" borderId="0" applyNumberFormat="0" applyBorder="0" applyAlignment="0" applyProtection="0">
      <alignment vertical="center"/>
    </xf>
    <xf numFmtId="0" fontId="62" fillId="55" borderId="0" applyNumberFormat="0" applyBorder="0" applyAlignment="0" applyProtection="0">
      <alignment vertical="center"/>
    </xf>
    <xf numFmtId="0" fontId="62" fillId="38" borderId="0" applyNumberFormat="0" applyBorder="0" applyAlignment="0" applyProtection="0">
      <alignment vertical="center"/>
    </xf>
    <xf numFmtId="0" fontId="64" fillId="0" borderId="0">
      <alignment vertical="center"/>
    </xf>
    <xf numFmtId="0" fontId="66" fillId="0" borderId="0" applyNumberFormat="0" applyFill="0" applyBorder="0" applyAlignment="0" applyProtection="0">
      <alignment vertical="center"/>
    </xf>
    <xf numFmtId="0" fontId="63" fillId="0" borderId="0"/>
    <xf numFmtId="0" fontId="62" fillId="38" borderId="0" applyNumberFormat="0" applyBorder="0" applyAlignment="0" applyProtection="0">
      <alignment vertical="center"/>
    </xf>
    <xf numFmtId="0" fontId="64" fillId="49" borderId="0" applyNumberFormat="0" applyBorder="0" applyAlignment="0" applyProtection="0">
      <alignment vertical="center"/>
    </xf>
    <xf numFmtId="0" fontId="70" fillId="0" borderId="30" applyNumberFormat="0" applyFill="0" applyAlignment="0" applyProtection="0">
      <alignment vertical="center"/>
    </xf>
    <xf numFmtId="0" fontId="62" fillId="39" borderId="0" applyNumberFormat="0" applyBorder="0" applyAlignment="0" applyProtection="0">
      <alignment vertical="center"/>
    </xf>
    <xf numFmtId="0" fontId="62" fillId="36" borderId="0" applyNumberFormat="0" applyBorder="0" applyAlignment="0" applyProtection="0">
      <alignment vertical="center"/>
    </xf>
    <xf numFmtId="0" fontId="78" fillId="50" borderId="31" applyNumberFormat="0" applyAlignment="0" applyProtection="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6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2" fillId="44" borderId="0" applyNumberFormat="0" applyBorder="0" applyAlignment="0" applyProtection="0">
      <alignment vertical="center"/>
    </xf>
    <xf numFmtId="0" fontId="68" fillId="0" borderId="0" applyNumberFormat="0" applyFill="0" applyBorder="0" applyAlignment="0" applyProtection="0">
      <alignment vertical="center"/>
    </xf>
    <xf numFmtId="0" fontId="65" fillId="0" borderId="29" applyNumberFormat="0" applyFill="0" applyAlignment="0" applyProtection="0">
      <alignment vertical="center"/>
    </xf>
    <xf numFmtId="0" fontId="64" fillId="0" borderId="0">
      <alignment vertical="center"/>
    </xf>
    <xf numFmtId="0" fontId="63" fillId="0" borderId="0"/>
    <xf numFmtId="0" fontId="65" fillId="0" borderId="29" applyNumberFormat="0" applyFill="0" applyAlignment="0" applyProtection="0">
      <alignment vertical="center"/>
    </xf>
    <xf numFmtId="0" fontId="68" fillId="0" borderId="0" applyNumberFormat="0" applyFill="0" applyBorder="0" applyAlignment="0" applyProtection="0">
      <alignment vertical="center"/>
    </xf>
    <xf numFmtId="0" fontId="64" fillId="53" borderId="36" applyNumberFormat="0" applyFont="0" applyAlignment="0" applyProtection="0">
      <alignment vertical="center"/>
    </xf>
    <xf numFmtId="0" fontId="62" fillId="37" borderId="0" applyNumberFormat="0" applyBorder="0" applyAlignment="0" applyProtection="0">
      <alignment vertical="center"/>
    </xf>
    <xf numFmtId="0" fontId="75" fillId="48" borderId="34" applyNumberFormat="0" applyAlignment="0" applyProtection="0">
      <alignment vertical="center"/>
    </xf>
    <xf numFmtId="0" fontId="68" fillId="0" borderId="0" applyNumberFormat="0" applyFill="0" applyBorder="0" applyAlignment="0" applyProtection="0">
      <alignment vertical="center"/>
    </xf>
    <xf numFmtId="0" fontId="65" fillId="0" borderId="29" applyNumberFormat="0" applyFill="0" applyAlignment="0" applyProtection="0">
      <alignment vertical="center"/>
    </xf>
    <xf numFmtId="0" fontId="73" fillId="0" borderId="0" applyNumberFormat="0" applyFill="0" applyBorder="0" applyAlignment="0" applyProtection="0">
      <alignment vertical="center"/>
    </xf>
    <xf numFmtId="0" fontId="69" fillId="0" borderId="33" applyNumberFormat="0" applyFill="0" applyAlignment="0" applyProtection="0">
      <alignment vertical="center"/>
    </xf>
    <xf numFmtId="0" fontId="78" fillId="50" borderId="31" applyNumberFormat="0" applyAlignment="0" applyProtection="0">
      <alignment vertical="center"/>
    </xf>
    <xf numFmtId="0" fontId="77" fillId="0" borderId="37" applyNumberFormat="0" applyFill="0" applyAlignment="0" applyProtection="0">
      <alignment vertical="center"/>
    </xf>
    <xf numFmtId="0" fontId="66" fillId="0" borderId="0" applyNumberFormat="0" applyFill="0" applyBorder="0" applyAlignment="0" applyProtection="0">
      <alignment vertical="center"/>
    </xf>
    <xf numFmtId="0" fontId="63" fillId="0" borderId="0"/>
    <xf numFmtId="0" fontId="64" fillId="49" borderId="0" applyNumberFormat="0" applyBorder="0" applyAlignment="0" applyProtection="0">
      <alignment vertical="center"/>
    </xf>
    <xf numFmtId="0" fontId="63" fillId="0" borderId="0"/>
    <xf numFmtId="0" fontId="73" fillId="0" borderId="0" applyNumberFormat="0" applyFill="0" applyBorder="0" applyAlignment="0" applyProtection="0">
      <alignment vertical="center"/>
    </xf>
    <xf numFmtId="0" fontId="65" fillId="0" borderId="29" applyNumberFormat="0" applyFill="0" applyAlignment="0" applyProtection="0">
      <alignment vertical="center"/>
    </xf>
    <xf numFmtId="0" fontId="64" fillId="50" borderId="0" applyNumberFormat="0" applyBorder="0" applyAlignment="0" applyProtection="0">
      <alignment vertical="center"/>
    </xf>
    <xf numFmtId="0" fontId="64" fillId="45" borderId="0" applyNumberFormat="0" applyBorder="0" applyAlignment="0" applyProtection="0">
      <alignment vertical="center"/>
    </xf>
    <xf numFmtId="0" fontId="64" fillId="43" borderId="0" applyNumberFormat="0" applyBorder="0" applyAlignment="0" applyProtection="0">
      <alignment vertical="center"/>
    </xf>
    <xf numFmtId="0" fontId="64" fillId="0" borderId="0">
      <alignment vertical="center"/>
    </xf>
    <xf numFmtId="0" fontId="72" fillId="0" borderId="32" applyNumberFormat="0" applyFill="0" applyAlignment="0" applyProtection="0">
      <alignment vertical="center"/>
    </xf>
    <xf numFmtId="0" fontId="65" fillId="0" borderId="29" applyNumberFormat="0" applyFill="0" applyAlignment="0" applyProtection="0">
      <alignment vertical="center"/>
    </xf>
    <xf numFmtId="0" fontId="75" fillId="48" borderId="34" applyNumberFormat="0" applyAlignment="0" applyProtection="0">
      <alignment vertical="center"/>
    </xf>
    <xf numFmtId="0" fontId="75" fillId="48" borderId="34" applyNumberFormat="0" applyAlignment="0" applyProtection="0">
      <alignment vertical="center"/>
    </xf>
    <xf numFmtId="0" fontId="62" fillId="38" borderId="0" applyNumberFormat="0" applyBorder="0" applyAlignment="0" applyProtection="0">
      <alignment vertical="center"/>
    </xf>
    <xf numFmtId="0" fontId="69" fillId="0" borderId="0" applyNumberFormat="0" applyFill="0" applyBorder="0" applyAlignment="0" applyProtection="0">
      <alignment vertical="center"/>
    </xf>
    <xf numFmtId="0" fontId="63" fillId="0" borderId="0"/>
    <xf numFmtId="0" fontId="64" fillId="50" borderId="0" applyNumberFormat="0" applyBorder="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2" fillId="39" borderId="0" applyNumberFormat="0" applyBorder="0" applyAlignment="0" applyProtection="0">
      <alignment vertical="center"/>
    </xf>
    <xf numFmtId="0" fontId="64" fillId="0" borderId="0">
      <alignment vertical="center"/>
    </xf>
    <xf numFmtId="0" fontId="63" fillId="0" borderId="0"/>
    <xf numFmtId="0" fontId="64" fillId="0" borderId="0">
      <alignment vertical="center"/>
    </xf>
    <xf numFmtId="0" fontId="62" fillId="55" borderId="0" applyNumberFormat="0" applyBorder="0" applyAlignment="0" applyProtection="0">
      <alignment vertical="center"/>
    </xf>
    <xf numFmtId="0" fontId="63" fillId="0" borderId="0"/>
    <xf numFmtId="0" fontId="62" fillId="38" borderId="0" applyNumberFormat="0" applyBorder="0" applyAlignment="0" applyProtection="0">
      <alignment vertical="center"/>
    </xf>
    <xf numFmtId="0" fontId="64" fillId="49" borderId="0" applyNumberFormat="0" applyBorder="0" applyAlignment="0" applyProtection="0">
      <alignment vertical="center"/>
    </xf>
    <xf numFmtId="0" fontId="71" fillId="48" borderId="31" applyNumberFormat="0" applyAlignment="0" applyProtection="0">
      <alignment vertical="center"/>
    </xf>
    <xf numFmtId="0" fontId="72" fillId="0" borderId="32" applyNumberFormat="0" applyFill="0" applyAlignment="0" applyProtection="0">
      <alignment vertical="center"/>
    </xf>
    <xf numFmtId="0" fontId="76" fillId="51" borderId="35" applyNumberFormat="0" applyAlignment="0" applyProtection="0">
      <alignment vertical="center"/>
    </xf>
    <xf numFmtId="0" fontId="63" fillId="0" borderId="0">
      <alignment vertical="center"/>
    </xf>
    <xf numFmtId="0" fontId="64" fillId="0" borderId="0">
      <alignment vertical="center"/>
    </xf>
    <xf numFmtId="0" fontId="67" fillId="42" borderId="0" applyNumberFormat="0" applyBorder="0" applyAlignment="0" applyProtection="0">
      <alignment vertical="center"/>
    </xf>
    <xf numFmtId="0" fontId="62" fillId="38" borderId="0" applyNumberFormat="0" applyBorder="0" applyAlignment="0" applyProtection="0">
      <alignment vertical="center"/>
    </xf>
    <xf numFmtId="0" fontId="79" fillId="57" borderId="0" applyNumberFormat="0" applyBorder="0" applyAlignment="0" applyProtection="0">
      <alignment vertical="center"/>
    </xf>
    <xf numFmtId="0" fontId="64" fillId="45" borderId="0" applyNumberFormat="0" applyBorder="0" applyAlignment="0" applyProtection="0">
      <alignment vertical="center"/>
    </xf>
    <xf numFmtId="0" fontId="73" fillId="0" borderId="0" applyNumberFormat="0" applyFill="0" applyBorder="0" applyAlignment="0" applyProtection="0">
      <alignment vertical="center"/>
    </xf>
    <xf numFmtId="0" fontId="67" fillId="42" borderId="0" applyNumberFormat="0" applyBorder="0" applyAlignment="0" applyProtection="0">
      <alignment vertical="center"/>
    </xf>
    <xf numFmtId="0" fontId="62" fillId="39" borderId="0" applyNumberFormat="0" applyBorder="0" applyAlignment="0" applyProtection="0">
      <alignment vertical="center"/>
    </xf>
    <xf numFmtId="0" fontId="75" fillId="48" borderId="34" applyNumberFormat="0" applyAlignment="0" applyProtection="0">
      <alignment vertical="center"/>
    </xf>
    <xf numFmtId="0" fontId="68" fillId="0" borderId="0" applyNumberFormat="0" applyFill="0" applyBorder="0" applyAlignment="0" applyProtection="0">
      <alignment vertical="center"/>
    </xf>
    <xf numFmtId="0" fontId="62" fillId="37" borderId="0" applyNumberFormat="0" applyBorder="0" applyAlignment="0" applyProtection="0">
      <alignment vertical="center"/>
    </xf>
    <xf numFmtId="0" fontId="64" fillId="43"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4" fillId="41" borderId="0" applyNumberFormat="0" applyBorder="0" applyAlignment="0" applyProtection="0">
      <alignment vertical="center"/>
    </xf>
    <xf numFmtId="0" fontId="63" fillId="0" borderId="0">
      <alignment vertical="center"/>
    </xf>
    <xf numFmtId="0" fontId="72" fillId="0" borderId="32" applyNumberFormat="0" applyFill="0" applyAlignment="0" applyProtection="0">
      <alignment vertical="center"/>
    </xf>
    <xf numFmtId="0" fontId="64" fillId="0" borderId="0">
      <alignment vertical="center"/>
    </xf>
    <xf numFmtId="0" fontId="62" fillId="52" borderId="0" applyNumberFormat="0" applyBorder="0" applyAlignment="0" applyProtection="0">
      <alignment vertical="center"/>
    </xf>
    <xf numFmtId="0" fontId="64" fillId="38" borderId="0" applyNumberFormat="0" applyBorder="0" applyAlignment="0" applyProtection="0">
      <alignment vertical="center"/>
    </xf>
    <xf numFmtId="0" fontId="63" fillId="0" borderId="0"/>
    <xf numFmtId="0" fontId="62" fillId="40"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64" fillId="57" borderId="0" applyNumberFormat="0" applyBorder="0" applyAlignment="0" applyProtection="0">
      <alignment vertical="center"/>
    </xf>
    <xf numFmtId="0" fontId="64" fillId="0" borderId="0">
      <alignment vertical="center"/>
    </xf>
    <xf numFmtId="0" fontId="63" fillId="0" borderId="0">
      <alignment vertical="center"/>
    </xf>
    <xf numFmtId="0" fontId="69" fillId="0" borderId="0" applyNumberFormat="0" applyFill="0" applyBorder="0" applyAlignment="0" applyProtection="0">
      <alignment vertical="center"/>
    </xf>
    <xf numFmtId="0" fontId="78" fillId="50" borderId="31" applyNumberFormat="0" applyAlignment="0" applyProtection="0">
      <alignment vertical="center"/>
    </xf>
    <xf numFmtId="0" fontId="64" fillId="0" borderId="0">
      <alignment vertical="center"/>
    </xf>
    <xf numFmtId="0" fontId="70" fillId="0" borderId="30" applyNumberFormat="0" applyFill="0" applyAlignment="0" applyProtection="0">
      <alignment vertical="center"/>
    </xf>
    <xf numFmtId="0" fontId="73" fillId="0" borderId="0" applyNumberFormat="0" applyFill="0" applyBorder="0" applyAlignment="0" applyProtection="0">
      <alignment vertical="center"/>
    </xf>
    <xf numFmtId="0" fontId="63" fillId="0" borderId="0"/>
    <xf numFmtId="0" fontId="62" fillId="52" borderId="0" applyNumberFormat="0" applyBorder="0" applyAlignment="0" applyProtection="0">
      <alignment vertical="center"/>
    </xf>
    <xf numFmtId="0" fontId="64" fillId="53" borderId="36" applyNumberFormat="0" applyFont="0" applyAlignment="0" applyProtection="0">
      <alignment vertical="center"/>
    </xf>
    <xf numFmtId="0" fontId="64" fillId="47" borderId="0" applyNumberFormat="0" applyBorder="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63" fillId="0" borderId="0"/>
    <xf numFmtId="0" fontId="64" fillId="47"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46" borderId="0" applyNumberFormat="0" applyBorder="0" applyAlignment="0" applyProtection="0">
      <alignment vertical="center"/>
    </xf>
    <xf numFmtId="0" fontId="67" fillId="42" borderId="0" applyNumberFormat="0" applyBorder="0" applyAlignment="0" applyProtection="0">
      <alignment vertical="center"/>
    </xf>
    <xf numFmtId="0" fontId="64" fillId="43" borderId="0" applyNumberFormat="0" applyBorder="0" applyAlignment="0" applyProtection="0">
      <alignment vertical="center"/>
    </xf>
    <xf numFmtId="0" fontId="79" fillId="57" borderId="0" applyNumberFormat="0" applyBorder="0" applyAlignment="0" applyProtection="0">
      <alignment vertical="center"/>
    </xf>
    <xf numFmtId="0" fontId="64" fillId="49" borderId="0" applyNumberFormat="0" applyBorder="0" applyAlignment="0" applyProtection="0">
      <alignment vertical="center"/>
    </xf>
    <xf numFmtId="0" fontId="64" fillId="57" borderId="0" applyNumberFormat="0" applyBorder="0" applyAlignment="0" applyProtection="0">
      <alignment vertical="center"/>
    </xf>
    <xf numFmtId="0" fontId="64" fillId="43" borderId="0" applyNumberFormat="0" applyBorder="0" applyAlignment="0" applyProtection="0">
      <alignment vertical="center"/>
    </xf>
    <xf numFmtId="0" fontId="66" fillId="0" borderId="0" applyNumberFormat="0" applyFill="0" applyBorder="0" applyAlignment="0" applyProtection="0">
      <alignment vertical="center"/>
    </xf>
    <xf numFmtId="0" fontId="62" fillId="40" borderId="0" applyNumberFormat="0" applyBorder="0" applyAlignment="0" applyProtection="0">
      <alignment vertical="center"/>
    </xf>
    <xf numFmtId="0" fontId="63" fillId="0" borderId="0">
      <alignment vertical="center"/>
    </xf>
    <xf numFmtId="0" fontId="63" fillId="0" borderId="0">
      <alignment vertical="center"/>
    </xf>
    <xf numFmtId="0" fontId="64" fillId="0" borderId="0">
      <alignment vertical="center"/>
    </xf>
    <xf numFmtId="0" fontId="64" fillId="43" borderId="0" applyNumberFormat="0" applyBorder="0" applyAlignment="0" applyProtection="0">
      <alignment vertical="center"/>
    </xf>
    <xf numFmtId="0" fontId="63" fillId="0" borderId="0"/>
    <xf numFmtId="0" fontId="62" fillId="36" borderId="0" applyNumberFormat="0" applyBorder="0" applyAlignment="0" applyProtection="0">
      <alignment vertical="center"/>
    </xf>
    <xf numFmtId="0" fontId="62" fillId="37" borderId="0" applyNumberFormat="0" applyBorder="0" applyAlignment="0" applyProtection="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0" fillId="0" borderId="0">
      <alignment vertical="center"/>
    </xf>
    <xf numFmtId="0" fontId="62" fillId="38" borderId="0" applyNumberFormat="0" applyBorder="0" applyAlignment="0" applyProtection="0">
      <alignment vertical="center"/>
    </xf>
    <xf numFmtId="0" fontId="79" fillId="57" borderId="0" applyNumberFormat="0" applyBorder="0" applyAlignment="0" applyProtection="0">
      <alignment vertical="center"/>
    </xf>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63" fillId="0" borderId="0">
      <alignment vertical="center"/>
    </xf>
    <xf numFmtId="0" fontId="63" fillId="0" borderId="0">
      <alignment vertical="center"/>
    </xf>
    <xf numFmtId="0" fontId="68" fillId="0" borderId="0" applyNumberFormat="0" applyFill="0" applyBorder="0" applyAlignment="0" applyProtection="0">
      <alignment vertical="center"/>
    </xf>
    <xf numFmtId="0" fontId="64" fillId="49" borderId="0" applyNumberFormat="0" applyBorder="0" applyAlignment="0" applyProtection="0">
      <alignment vertical="center"/>
    </xf>
    <xf numFmtId="0" fontId="64" fillId="41" borderId="0" applyNumberFormat="0" applyBorder="0" applyAlignment="0" applyProtection="0">
      <alignment vertical="center"/>
    </xf>
    <xf numFmtId="0" fontId="70" fillId="0" borderId="30" applyNumberFormat="0" applyFill="0" applyAlignment="0" applyProtection="0">
      <alignment vertical="center"/>
    </xf>
    <xf numFmtId="0" fontId="64" fillId="45" borderId="0" applyNumberFormat="0" applyBorder="0" applyAlignment="0" applyProtection="0">
      <alignment vertical="center"/>
    </xf>
    <xf numFmtId="0" fontId="72" fillId="0" borderId="32" applyNumberFormat="0" applyFill="0" applyAlignment="0" applyProtection="0">
      <alignment vertical="center"/>
    </xf>
    <xf numFmtId="0" fontId="62" fillId="46" borderId="0" applyNumberFormat="0" applyBorder="0" applyAlignment="0" applyProtection="0">
      <alignment vertical="center"/>
    </xf>
    <xf numFmtId="0" fontId="64" fillId="0" borderId="0">
      <alignment vertical="center"/>
    </xf>
    <xf numFmtId="0" fontId="62" fillId="40" borderId="0" applyNumberFormat="0" applyBorder="0" applyAlignment="0" applyProtection="0">
      <alignment vertical="center"/>
    </xf>
    <xf numFmtId="0" fontId="78" fillId="50" borderId="31" applyNumberFormat="0" applyAlignment="0" applyProtection="0">
      <alignment vertical="center"/>
    </xf>
    <xf numFmtId="0" fontId="62" fillId="52" borderId="0" applyNumberFormat="0" applyBorder="0" applyAlignment="0" applyProtection="0">
      <alignment vertical="center"/>
    </xf>
    <xf numFmtId="0" fontId="62" fillId="55" borderId="0" applyNumberFormat="0" applyBorder="0" applyAlignment="0" applyProtection="0">
      <alignment vertical="center"/>
    </xf>
    <xf numFmtId="0" fontId="63" fillId="0" borderId="0"/>
    <xf numFmtId="0" fontId="65" fillId="0" borderId="29" applyNumberFormat="0" applyFill="0" applyAlignment="0" applyProtection="0">
      <alignment vertical="center"/>
    </xf>
    <xf numFmtId="0" fontId="64" fillId="0" borderId="0">
      <alignment vertical="center"/>
    </xf>
    <xf numFmtId="0" fontId="70" fillId="0" borderId="30" applyNumberFormat="0" applyFill="0" applyAlignment="0" applyProtection="0">
      <alignment vertical="center"/>
    </xf>
    <xf numFmtId="0" fontId="64" fillId="49" borderId="0" applyNumberFormat="0" applyBorder="0" applyAlignment="0" applyProtection="0">
      <alignment vertical="center"/>
    </xf>
    <xf numFmtId="0" fontId="63" fillId="0" borderId="0"/>
    <xf numFmtId="0" fontId="64" fillId="0" borderId="0">
      <alignment vertical="center"/>
    </xf>
    <xf numFmtId="0" fontId="66" fillId="0" borderId="0" applyNumberFormat="0" applyFill="0" applyBorder="0" applyAlignment="0" applyProtection="0">
      <alignment vertical="center"/>
    </xf>
    <xf numFmtId="0" fontId="64" fillId="47" borderId="0" applyNumberFormat="0" applyBorder="0" applyAlignment="0" applyProtection="0">
      <alignment vertical="center"/>
    </xf>
    <xf numFmtId="0" fontId="65" fillId="0" borderId="29" applyNumberFormat="0" applyFill="0" applyAlignment="0" applyProtection="0">
      <alignment vertical="center"/>
    </xf>
    <xf numFmtId="0" fontId="62" fillId="56" borderId="0" applyNumberFormat="0" applyBorder="0" applyAlignment="0" applyProtection="0">
      <alignment vertical="center"/>
    </xf>
    <xf numFmtId="0" fontId="67" fillId="42" borderId="0" applyNumberFormat="0" applyBorder="0" applyAlignment="0" applyProtection="0">
      <alignment vertical="center"/>
    </xf>
    <xf numFmtId="0" fontId="62" fillId="39" borderId="0" applyNumberFormat="0" applyBorder="0" applyAlignment="0" applyProtection="0">
      <alignment vertical="center"/>
    </xf>
    <xf numFmtId="0" fontId="64" fillId="57" borderId="0" applyNumberFormat="0" applyBorder="0" applyAlignment="0" applyProtection="0">
      <alignment vertical="center"/>
    </xf>
    <xf numFmtId="0" fontId="62" fillId="56" borderId="0" applyNumberFormat="0" applyBorder="0" applyAlignment="0" applyProtection="0">
      <alignment vertical="center"/>
    </xf>
    <xf numFmtId="0" fontId="64" fillId="47" borderId="0" applyNumberFormat="0" applyBorder="0" applyAlignment="0" applyProtection="0">
      <alignment vertical="center"/>
    </xf>
    <xf numFmtId="0" fontId="62" fillId="39" borderId="0" applyNumberFormat="0" applyBorder="0" applyAlignment="0" applyProtection="0">
      <alignment vertical="center"/>
    </xf>
    <xf numFmtId="0" fontId="71" fillId="48" borderId="31" applyNumberFormat="0" applyAlignment="0" applyProtection="0">
      <alignment vertical="center"/>
    </xf>
    <xf numFmtId="0" fontId="62" fillId="46" borderId="0" applyNumberFormat="0" applyBorder="0" applyAlignment="0" applyProtection="0">
      <alignment vertical="center"/>
    </xf>
    <xf numFmtId="0" fontId="62" fillId="44" borderId="0" applyNumberFormat="0" applyBorder="0" applyAlignment="0" applyProtection="0">
      <alignment vertical="center"/>
    </xf>
    <xf numFmtId="0" fontId="69" fillId="0" borderId="0" applyNumberFormat="0" applyFill="0" applyBorder="0" applyAlignment="0" applyProtection="0">
      <alignment vertical="center"/>
    </xf>
    <xf numFmtId="0" fontId="79" fillId="57" borderId="0" applyNumberFormat="0" applyBorder="0" applyAlignment="0" applyProtection="0">
      <alignment vertical="center"/>
    </xf>
    <xf numFmtId="0" fontId="64" fillId="41" borderId="0" applyNumberFormat="0" applyBorder="0" applyAlignment="0" applyProtection="0">
      <alignment vertical="center"/>
    </xf>
    <xf numFmtId="0" fontId="63" fillId="0" borderId="0"/>
    <xf numFmtId="0" fontId="70" fillId="0" borderId="30" applyNumberFormat="0" applyFill="0" applyAlignment="0" applyProtection="0">
      <alignment vertical="center"/>
    </xf>
    <xf numFmtId="0" fontId="73" fillId="0" borderId="0" applyNumberFormat="0" applyFill="0" applyBorder="0" applyAlignment="0" applyProtection="0">
      <alignment vertical="center"/>
    </xf>
    <xf numFmtId="0" fontId="64" fillId="41" borderId="0" applyNumberFormat="0" applyBorder="0" applyAlignment="0" applyProtection="0">
      <alignment vertical="center"/>
    </xf>
    <xf numFmtId="0" fontId="62" fillId="44" borderId="0" applyNumberFormat="0" applyBorder="0" applyAlignment="0" applyProtection="0">
      <alignment vertical="center"/>
    </xf>
    <xf numFmtId="0" fontId="64" fillId="0" borderId="0">
      <alignment vertical="center"/>
    </xf>
    <xf numFmtId="0" fontId="64" fillId="37" borderId="0" applyNumberFormat="0" applyBorder="0" applyAlignment="0" applyProtection="0">
      <alignment vertical="center"/>
    </xf>
    <xf numFmtId="0" fontId="64" fillId="0" borderId="0">
      <alignment vertical="center"/>
    </xf>
    <xf numFmtId="0" fontId="62" fillId="56" borderId="0" applyNumberFormat="0" applyBorder="0" applyAlignment="0" applyProtection="0">
      <alignment vertical="center"/>
    </xf>
    <xf numFmtId="0" fontId="62" fillId="44" borderId="0" applyNumberFormat="0" applyBorder="0" applyAlignment="0" applyProtection="0">
      <alignment vertical="center"/>
    </xf>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67" fillId="42" borderId="0" applyNumberFormat="0" applyBorder="0" applyAlignment="0" applyProtection="0">
      <alignment vertical="center"/>
    </xf>
    <xf numFmtId="0" fontId="64" fillId="54" borderId="0" applyNumberFormat="0" applyBorder="0" applyAlignment="0" applyProtection="0">
      <alignment vertical="center"/>
    </xf>
    <xf numFmtId="0" fontId="64" fillId="53" borderId="36" applyNumberFormat="0" applyFont="0" applyAlignment="0" applyProtection="0">
      <alignment vertical="center"/>
    </xf>
    <xf numFmtId="0" fontId="74" fillId="45" borderId="0" applyNumberFormat="0" applyBorder="0" applyAlignment="0" applyProtection="0">
      <alignment vertical="center"/>
    </xf>
    <xf numFmtId="0" fontId="72" fillId="0" borderId="32" applyNumberFormat="0" applyFill="0" applyAlignment="0" applyProtection="0">
      <alignment vertical="center"/>
    </xf>
    <xf numFmtId="0" fontId="71" fillId="48" borderId="31" applyNumberFormat="0" applyAlignment="0" applyProtection="0">
      <alignment vertical="center"/>
    </xf>
    <xf numFmtId="0" fontId="62" fillId="55" borderId="0" applyNumberFormat="0" applyBorder="0" applyAlignment="0" applyProtection="0">
      <alignment vertical="center"/>
    </xf>
    <xf numFmtId="0" fontId="76" fillId="51" borderId="35" applyNumberFormat="0" applyAlignment="0" applyProtection="0">
      <alignment vertical="center"/>
    </xf>
    <xf numFmtId="0" fontId="64" fillId="53" borderId="36" applyNumberFormat="0" applyFont="0" applyAlignment="0" applyProtection="0">
      <alignment vertical="center"/>
    </xf>
    <xf numFmtId="0" fontId="64" fillId="54" borderId="0" applyNumberFormat="0" applyBorder="0" applyAlignment="0" applyProtection="0">
      <alignment vertical="center"/>
    </xf>
    <xf numFmtId="0" fontId="63" fillId="0" borderId="0"/>
    <xf numFmtId="0" fontId="62" fillId="52" borderId="0" applyNumberFormat="0" applyBorder="0" applyAlignment="0" applyProtection="0">
      <alignment vertical="center"/>
    </xf>
    <xf numFmtId="0" fontId="64" fillId="41" borderId="0" applyNumberFormat="0" applyBorder="0" applyAlignment="0" applyProtection="0">
      <alignment vertical="center"/>
    </xf>
    <xf numFmtId="0" fontId="64" fillId="37" borderId="0" applyNumberFormat="0" applyBorder="0" applyAlignment="0" applyProtection="0">
      <alignment vertical="center"/>
    </xf>
    <xf numFmtId="0" fontId="63" fillId="0" borderId="0">
      <alignment vertical="center"/>
    </xf>
    <xf numFmtId="0" fontId="64" fillId="47" borderId="0" applyNumberFormat="0" applyBorder="0" applyAlignment="0" applyProtection="0">
      <alignment vertical="center"/>
    </xf>
    <xf numFmtId="0" fontId="64" fillId="0" borderId="0">
      <alignment vertical="center"/>
    </xf>
    <xf numFmtId="0" fontId="63" fillId="0" borderId="0">
      <alignment vertical="center"/>
    </xf>
    <xf numFmtId="0" fontId="62" fillId="55" borderId="0" applyNumberFormat="0" applyBorder="0" applyAlignment="0" applyProtection="0">
      <alignment vertical="center"/>
    </xf>
    <xf numFmtId="0" fontId="64" fillId="47" borderId="0" applyNumberFormat="0" applyBorder="0" applyAlignment="0" applyProtection="0">
      <alignment vertical="center"/>
    </xf>
    <xf numFmtId="0" fontId="62" fillId="39" borderId="0" applyNumberFormat="0" applyBorder="0" applyAlignment="0" applyProtection="0">
      <alignment vertical="center"/>
    </xf>
    <xf numFmtId="0" fontId="71" fillId="48" borderId="31" applyNumberFormat="0" applyAlignment="0" applyProtection="0">
      <alignment vertical="center"/>
    </xf>
    <xf numFmtId="0" fontId="64" fillId="49" borderId="0" applyNumberFormat="0" applyBorder="0" applyAlignment="0" applyProtection="0">
      <alignment vertical="center"/>
    </xf>
    <xf numFmtId="0" fontId="71" fillId="48" borderId="31" applyNumberFormat="0" applyAlignment="0" applyProtection="0">
      <alignment vertical="center"/>
    </xf>
    <xf numFmtId="0" fontId="62" fillId="52" borderId="0" applyNumberFormat="0" applyBorder="0" applyAlignment="0" applyProtection="0">
      <alignment vertical="center"/>
    </xf>
    <xf numFmtId="0" fontId="64" fillId="38" borderId="0" applyNumberFormat="0" applyBorder="0" applyAlignment="0" applyProtection="0">
      <alignment vertical="center"/>
    </xf>
    <xf numFmtId="0" fontId="63" fillId="0" borderId="0"/>
    <xf numFmtId="0" fontId="64" fillId="57" borderId="0" applyNumberFormat="0" applyBorder="0" applyAlignment="0" applyProtection="0">
      <alignment vertical="center"/>
    </xf>
    <xf numFmtId="0" fontId="64" fillId="53" borderId="36" applyNumberFormat="0" applyFont="0" applyAlignment="0" applyProtection="0">
      <alignment vertical="center"/>
    </xf>
    <xf numFmtId="0" fontId="62" fillId="37"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33" applyNumberFormat="0" applyFill="0" applyAlignment="0" applyProtection="0">
      <alignment vertical="center"/>
    </xf>
    <xf numFmtId="0" fontId="63" fillId="0" borderId="0">
      <alignment vertical="center"/>
    </xf>
    <xf numFmtId="0" fontId="64" fillId="0" borderId="0">
      <alignment vertical="center"/>
    </xf>
    <xf numFmtId="0" fontId="63" fillId="0" borderId="0">
      <alignment vertical="center"/>
    </xf>
    <xf numFmtId="0" fontId="71" fillId="48" borderId="31" applyNumberFormat="0" applyAlignment="0" applyProtection="0">
      <alignment vertical="center"/>
    </xf>
    <xf numFmtId="0" fontId="74" fillId="45" borderId="0" applyNumberFormat="0" applyBorder="0" applyAlignment="0" applyProtection="0">
      <alignment vertical="center"/>
    </xf>
    <xf numFmtId="0" fontId="62" fillId="56" borderId="0" applyNumberFormat="0" applyBorder="0" applyAlignment="0" applyProtection="0">
      <alignment vertical="center"/>
    </xf>
    <xf numFmtId="0" fontId="62" fillId="46" borderId="0" applyNumberFormat="0" applyBorder="0" applyAlignment="0" applyProtection="0">
      <alignment vertical="center"/>
    </xf>
    <xf numFmtId="0" fontId="62" fillId="36" borderId="0" applyNumberFormat="0" applyBorder="0" applyAlignment="0" applyProtection="0">
      <alignment vertical="center"/>
    </xf>
    <xf numFmtId="0" fontId="64" fillId="0" borderId="0">
      <alignment vertical="center"/>
    </xf>
    <xf numFmtId="0" fontId="62" fillId="36" borderId="0" applyNumberFormat="0" applyBorder="0" applyAlignment="0" applyProtection="0">
      <alignment vertical="center"/>
    </xf>
    <xf numFmtId="0" fontId="67" fillId="42"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75" fillId="48" borderId="34" applyNumberFormat="0" applyAlignment="0" applyProtection="0">
      <alignment vertical="center"/>
    </xf>
    <xf numFmtId="0" fontId="74" fillId="45" borderId="0" applyNumberFormat="0" applyBorder="0" applyAlignment="0" applyProtection="0">
      <alignment vertical="center"/>
    </xf>
    <xf numFmtId="0" fontId="63" fillId="0" borderId="0"/>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73" fillId="0" borderId="0" applyNumberFormat="0" applyFill="0" applyBorder="0" applyAlignment="0" applyProtection="0">
      <alignment vertical="center"/>
    </xf>
    <xf numFmtId="0" fontId="64" fillId="0" borderId="0">
      <alignment vertical="center"/>
    </xf>
    <xf numFmtId="0" fontId="67" fillId="42" borderId="0" applyNumberFormat="0" applyBorder="0" applyAlignment="0" applyProtection="0">
      <alignment vertical="center"/>
    </xf>
    <xf numFmtId="0" fontId="62" fillId="52" borderId="0" applyNumberFormat="0" applyBorder="0" applyAlignment="0" applyProtection="0">
      <alignment vertical="center"/>
    </xf>
    <xf numFmtId="0" fontId="63" fillId="0" borderId="0"/>
    <xf numFmtId="0" fontId="72" fillId="0" borderId="32" applyNumberFormat="0" applyFill="0" applyAlignment="0" applyProtection="0">
      <alignment vertical="center"/>
    </xf>
    <xf numFmtId="0" fontId="63" fillId="0" borderId="0"/>
    <xf numFmtId="0" fontId="64" fillId="57" borderId="0" applyNumberFormat="0" applyBorder="0" applyAlignment="0" applyProtection="0">
      <alignment vertical="center"/>
    </xf>
    <xf numFmtId="0" fontId="64" fillId="50" borderId="0" applyNumberFormat="0" applyBorder="0" applyAlignment="0" applyProtection="0">
      <alignment vertical="center"/>
    </xf>
    <xf numFmtId="0" fontId="62" fillId="56" borderId="0" applyNumberFormat="0" applyBorder="0" applyAlignment="0" applyProtection="0">
      <alignment vertical="center"/>
    </xf>
    <xf numFmtId="0" fontId="62" fillId="40" borderId="0" applyNumberFormat="0" applyBorder="0" applyAlignment="0" applyProtection="0">
      <alignment vertical="center"/>
    </xf>
    <xf numFmtId="0" fontId="77" fillId="0" borderId="37" applyNumberFormat="0" applyFill="0" applyAlignment="0" applyProtection="0">
      <alignment vertical="center"/>
    </xf>
    <xf numFmtId="0" fontId="69" fillId="0" borderId="33" applyNumberFormat="0" applyFill="0" applyAlignment="0" applyProtection="0">
      <alignment vertical="center"/>
    </xf>
    <xf numFmtId="0" fontId="64" fillId="0" borderId="0">
      <alignment vertical="center"/>
    </xf>
    <xf numFmtId="0" fontId="78" fillId="50" borderId="31" applyNumberFormat="0" applyAlignment="0" applyProtection="0">
      <alignment vertical="center"/>
    </xf>
    <xf numFmtId="0" fontId="76" fillId="51" borderId="35" applyNumberFormat="0" applyAlignment="0" applyProtection="0">
      <alignment vertical="center"/>
    </xf>
    <xf numFmtId="0" fontId="64" fillId="47" borderId="0" applyNumberFormat="0" applyBorder="0" applyAlignment="0" applyProtection="0">
      <alignment vertical="center"/>
    </xf>
    <xf numFmtId="0" fontId="62" fillId="39" borderId="0" applyNumberFormat="0" applyBorder="0" applyAlignment="0" applyProtection="0">
      <alignment vertical="center"/>
    </xf>
    <xf numFmtId="0" fontId="64" fillId="41" borderId="0" applyNumberFormat="0" applyBorder="0" applyAlignment="0" applyProtection="0">
      <alignment vertical="center"/>
    </xf>
    <xf numFmtId="0" fontId="70" fillId="0" borderId="30" applyNumberFormat="0" applyFill="0" applyAlignment="0" applyProtection="0">
      <alignment vertical="center"/>
    </xf>
    <xf numFmtId="0" fontId="63" fillId="0" borderId="0">
      <alignment vertical="center"/>
    </xf>
    <xf numFmtId="0" fontId="63" fillId="0" borderId="0"/>
    <xf numFmtId="0" fontId="72" fillId="0" borderId="32" applyNumberFormat="0" applyFill="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71" fillId="48" borderId="31" applyNumberFormat="0" applyAlignment="0" applyProtection="0">
      <alignment vertical="center"/>
    </xf>
    <xf numFmtId="0" fontId="69" fillId="0" borderId="0" applyNumberFormat="0" applyFill="0" applyBorder="0" applyAlignment="0" applyProtection="0">
      <alignment vertical="center"/>
    </xf>
    <xf numFmtId="0" fontId="65" fillId="0" borderId="29" applyNumberFormat="0" applyFill="0" applyAlignment="0" applyProtection="0">
      <alignment vertical="center"/>
    </xf>
    <xf numFmtId="0" fontId="79" fillId="57" borderId="0" applyNumberFormat="0" applyBorder="0" applyAlignment="0" applyProtection="0">
      <alignment vertical="center"/>
    </xf>
    <xf numFmtId="0" fontId="64" fillId="41"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2" fillId="40" borderId="0" applyNumberFormat="0" applyBorder="0" applyAlignment="0" applyProtection="0">
      <alignment vertical="center"/>
    </xf>
    <xf numFmtId="0" fontId="62" fillId="39" borderId="0" applyNumberFormat="0" applyBorder="0" applyAlignment="0" applyProtection="0">
      <alignment vertical="center"/>
    </xf>
    <xf numFmtId="0" fontId="76" fillId="51" borderId="35" applyNumberFormat="0" applyAlignment="0" applyProtection="0">
      <alignment vertical="center"/>
    </xf>
    <xf numFmtId="0" fontId="77" fillId="0" borderId="37" applyNumberFormat="0" applyFill="0" applyAlignment="0" applyProtection="0">
      <alignment vertical="center"/>
    </xf>
    <xf numFmtId="0" fontId="69" fillId="0" borderId="33" applyNumberFormat="0" applyFill="0" applyAlignment="0" applyProtection="0">
      <alignment vertical="center"/>
    </xf>
    <xf numFmtId="0" fontId="62" fillId="46" borderId="0" applyNumberFormat="0" applyBorder="0" applyAlignment="0" applyProtection="0">
      <alignment vertical="center"/>
    </xf>
    <xf numFmtId="0" fontId="69" fillId="0" borderId="0" applyNumberFormat="0" applyFill="0" applyBorder="0" applyAlignment="0" applyProtection="0">
      <alignment vertical="center"/>
    </xf>
    <xf numFmtId="0" fontId="64" fillId="53" borderId="36" applyNumberFormat="0" applyFont="0" applyAlignment="0" applyProtection="0">
      <alignment vertical="center"/>
    </xf>
    <xf numFmtId="0" fontId="65" fillId="0" borderId="29" applyNumberFormat="0" applyFill="0" applyAlignment="0" applyProtection="0">
      <alignment vertical="center"/>
    </xf>
    <xf numFmtId="0" fontId="68" fillId="0" borderId="0" applyNumberFormat="0" applyFill="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3" fillId="0" borderId="0">
      <alignment vertical="center"/>
    </xf>
    <xf numFmtId="0" fontId="63" fillId="0" borderId="0">
      <alignment vertical="center"/>
    </xf>
    <xf numFmtId="0" fontId="64" fillId="57" borderId="0" applyNumberFormat="0" applyBorder="0" applyAlignment="0" applyProtection="0">
      <alignment vertical="center"/>
    </xf>
    <xf numFmtId="0" fontId="73" fillId="0" borderId="0" applyNumberFormat="0" applyFill="0" applyBorder="0" applyAlignment="0" applyProtection="0">
      <alignment vertical="center"/>
    </xf>
    <xf numFmtId="0" fontId="70" fillId="0" borderId="30" applyNumberFormat="0" applyFill="0" applyAlignment="0" applyProtection="0">
      <alignment vertical="center"/>
    </xf>
    <xf numFmtId="0" fontId="62" fillId="38" borderId="0" applyNumberFormat="0" applyBorder="0" applyAlignment="0" applyProtection="0">
      <alignment vertical="center"/>
    </xf>
    <xf numFmtId="0" fontId="78" fillId="50" borderId="31" applyNumberFormat="0" applyAlignment="0" applyProtection="0">
      <alignment vertical="center"/>
    </xf>
    <xf numFmtId="0" fontId="63" fillId="0" borderId="0"/>
    <xf numFmtId="0" fontId="64" fillId="38" borderId="0" applyNumberFormat="0" applyBorder="0" applyAlignment="0" applyProtection="0">
      <alignment vertical="center"/>
    </xf>
    <xf numFmtId="0" fontId="62" fillId="36" borderId="0" applyNumberFormat="0" applyBorder="0" applyAlignment="0" applyProtection="0">
      <alignment vertical="center"/>
    </xf>
    <xf numFmtId="0" fontId="78" fillId="50" borderId="31" applyNumberFormat="0" applyAlignment="0" applyProtection="0">
      <alignment vertical="center"/>
    </xf>
    <xf numFmtId="0" fontId="77" fillId="0" borderId="37" applyNumberFormat="0" applyFill="0" applyAlignment="0" applyProtection="0">
      <alignment vertical="center"/>
    </xf>
    <xf numFmtId="0" fontId="71" fillId="48" borderId="31" applyNumberFormat="0" applyAlignment="0" applyProtection="0">
      <alignment vertical="center"/>
    </xf>
    <xf numFmtId="0" fontId="64" fillId="0" borderId="0">
      <alignment vertical="center"/>
    </xf>
    <xf numFmtId="0" fontId="64" fillId="37" borderId="0" applyNumberFormat="0" applyBorder="0" applyAlignment="0" applyProtection="0">
      <alignment vertical="center"/>
    </xf>
    <xf numFmtId="0" fontId="62" fillId="36" borderId="0" applyNumberFormat="0" applyBorder="0" applyAlignment="0" applyProtection="0">
      <alignment vertical="center"/>
    </xf>
    <xf numFmtId="0" fontId="75" fillId="48" borderId="34" applyNumberFormat="0" applyAlignment="0" applyProtection="0">
      <alignment vertical="center"/>
    </xf>
    <xf numFmtId="0" fontId="64" fillId="0" borderId="0">
      <alignment vertical="center"/>
    </xf>
    <xf numFmtId="0" fontId="64" fillId="49" borderId="0" applyNumberFormat="0" applyBorder="0" applyAlignment="0" applyProtection="0">
      <alignment vertical="center"/>
    </xf>
    <xf numFmtId="0" fontId="62" fillId="55" borderId="0" applyNumberFormat="0" applyBorder="0" applyAlignment="0" applyProtection="0">
      <alignment vertical="center"/>
    </xf>
    <xf numFmtId="0" fontId="62" fillId="39" borderId="0" applyNumberFormat="0" applyBorder="0" applyAlignment="0" applyProtection="0">
      <alignment vertical="center"/>
    </xf>
    <xf numFmtId="0" fontId="62" fillId="52" borderId="0" applyNumberFormat="0" applyBorder="0" applyAlignment="0" applyProtection="0">
      <alignment vertical="center"/>
    </xf>
    <xf numFmtId="0" fontId="63" fillId="0" borderId="0">
      <alignment vertical="center"/>
    </xf>
    <xf numFmtId="0" fontId="64" fillId="37" borderId="0" applyNumberFormat="0" applyBorder="0" applyAlignment="0" applyProtection="0">
      <alignment vertical="center"/>
    </xf>
    <xf numFmtId="0" fontId="64" fillId="54" borderId="0" applyNumberFormat="0" applyBorder="0" applyAlignment="0" applyProtection="0">
      <alignment vertical="center"/>
    </xf>
    <xf numFmtId="0" fontId="64" fillId="45" borderId="0" applyNumberFormat="0" applyBorder="0" applyAlignment="0" applyProtection="0">
      <alignment vertical="center"/>
    </xf>
    <xf numFmtId="0" fontId="63" fillId="0" borderId="0">
      <alignment vertical="center"/>
    </xf>
    <xf numFmtId="0" fontId="62" fillId="39" borderId="0" applyNumberFormat="0" applyBorder="0" applyAlignment="0" applyProtection="0">
      <alignment vertical="center"/>
    </xf>
    <xf numFmtId="0" fontId="62" fillId="44" borderId="0" applyNumberFormat="0" applyBorder="0" applyAlignment="0" applyProtection="0">
      <alignment vertical="center"/>
    </xf>
    <xf numFmtId="0" fontId="62" fillId="52" borderId="0" applyNumberFormat="0" applyBorder="0" applyAlignment="0" applyProtection="0">
      <alignment vertical="center"/>
    </xf>
    <xf numFmtId="0" fontId="63" fillId="0" borderId="0"/>
    <xf numFmtId="0" fontId="72" fillId="0" borderId="32" applyNumberFormat="0" applyFill="0" applyAlignment="0" applyProtection="0">
      <alignment vertical="center"/>
    </xf>
    <xf numFmtId="0" fontId="78" fillId="50" borderId="31" applyNumberFormat="0" applyAlignment="0" applyProtection="0">
      <alignment vertical="center"/>
    </xf>
    <xf numFmtId="0" fontId="62" fillId="36" borderId="0" applyNumberFormat="0" applyBorder="0" applyAlignment="0" applyProtection="0">
      <alignment vertical="center"/>
    </xf>
    <xf numFmtId="0" fontId="64" fillId="45" borderId="0" applyNumberFormat="0" applyBorder="0" applyAlignment="0" applyProtection="0">
      <alignment vertical="center"/>
    </xf>
    <xf numFmtId="0" fontId="64" fillId="45" borderId="0" applyNumberFormat="0" applyBorder="0" applyAlignment="0" applyProtection="0">
      <alignment vertical="center"/>
    </xf>
    <xf numFmtId="0" fontId="62" fillId="55" borderId="0" applyNumberFormat="0" applyBorder="0" applyAlignment="0" applyProtection="0">
      <alignment vertical="center"/>
    </xf>
    <xf numFmtId="0" fontId="64" fillId="41" borderId="0" applyNumberFormat="0" applyBorder="0" applyAlignment="0" applyProtection="0">
      <alignment vertical="center"/>
    </xf>
    <xf numFmtId="0" fontId="64" fillId="47" borderId="0" applyNumberFormat="0" applyBorder="0" applyAlignment="0" applyProtection="0">
      <alignment vertical="center"/>
    </xf>
    <xf numFmtId="0" fontId="64" fillId="45" borderId="0" applyNumberFormat="0" applyBorder="0" applyAlignment="0" applyProtection="0">
      <alignment vertical="center"/>
    </xf>
    <xf numFmtId="0" fontId="64" fillId="38" borderId="0" applyNumberFormat="0" applyBorder="0" applyAlignment="0" applyProtection="0">
      <alignment vertical="center"/>
    </xf>
    <xf numFmtId="0" fontId="64" fillId="0" borderId="0">
      <alignment vertical="center"/>
    </xf>
    <xf numFmtId="0" fontId="71" fillId="48" borderId="31" applyNumberFormat="0" applyAlignment="0" applyProtection="0">
      <alignment vertical="center"/>
    </xf>
    <xf numFmtId="0" fontId="62" fillId="55" borderId="0" applyNumberFormat="0" applyBorder="0" applyAlignment="0" applyProtection="0">
      <alignment vertical="center"/>
    </xf>
    <xf numFmtId="0" fontId="69" fillId="0" borderId="33" applyNumberFormat="0" applyFill="0" applyAlignment="0" applyProtection="0">
      <alignment vertical="center"/>
    </xf>
    <xf numFmtId="0" fontId="62" fillId="36" borderId="0" applyNumberFormat="0" applyBorder="0" applyAlignment="0" applyProtection="0">
      <alignment vertical="center"/>
    </xf>
    <xf numFmtId="0" fontId="64" fillId="43" borderId="0" applyNumberFormat="0" applyBorder="0" applyAlignment="0" applyProtection="0">
      <alignment vertical="center"/>
    </xf>
    <xf numFmtId="0" fontId="64" fillId="45" borderId="0" applyNumberFormat="0" applyBorder="0" applyAlignment="0" applyProtection="0">
      <alignment vertical="center"/>
    </xf>
    <xf numFmtId="0" fontId="64" fillId="47" borderId="0" applyNumberFormat="0" applyBorder="0" applyAlignment="0" applyProtection="0">
      <alignment vertical="center"/>
    </xf>
    <xf numFmtId="0" fontId="62" fillId="38"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62" fillId="39" borderId="0" applyNumberFormat="0" applyBorder="0" applyAlignment="0" applyProtection="0">
      <alignment vertical="center"/>
    </xf>
    <xf numFmtId="0" fontId="63" fillId="0" borderId="0">
      <alignment vertical="center"/>
    </xf>
    <xf numFmtId="0" fontId="64" fillId="57" borderId="0" applyNumberFormat="0" applyBorder="0" applyAlignment="0" applyProtection="0">
      <alignment vertical="center"/>
    </xf>
    <xf numFmtId="0" fontId="64" fillId="49" borderId="0" applyNumberFormat="0" applyBorder="0" applyAlignment="0" applyProtection="0">
      <alignment vertical="center"/>
    </xf>
    <xf numFmtId="0" fontId="75" fillId="48" borderId="34" applyNumberFormat="0" applyAlignment="0" applyProtection="0">
      <alignment vertical="center"/>
    </xf>
    <xf numFmtId="0" fontId="63" fillId="0" borderId="0"/>
    <xf numFmtId="0" fontId="62" fillId="40" borderId="0" applyNumberFormat="0" applyBorder="0" applyAlignment="0" applyProtection="0">
      <alignment vertical="center"/>
    </xf>
    <xf numFmtId="0" fontId="66" fillId="0" borderId="0" applyNumberFormat="0" applyFill="0" applyBorder="0" applyAlignment="0" applyProtection="0">
      <alignment vertical="center"/>
    </xf>
    <xf numFmtId="0" fontId="62" fillId="52" borderId="0" applyNumberFormat="0" applyBorder="0" applyAlignment="0" applyProtection="0">
      <alignment vertical="center"/>
    </xf>
    <xf numFmtId="0" fontId="73" fillId="0" borderId="0" applyNumberFormat="0" applyFill="0" applyBorder="0" applyAlignment="0" applyProtection="0">
      <alignment vertical="center"/>
    </xf>
    <xf numFmtId="0" fontId="67" fillId="42" borderId="0" applyNumberFormat="0" applyBorder="0" applyAlignment="0" applyProtection="0">
      <alignment vertical="center"/>
    </xf>
    <xf numFmtId="0" fontId="62" fillId="44" borderId="0" applyNumberFormat="0" applyBorder="0" applyAlignment="0" applyProtection="0">
      <alignment vertical="center"/>
    </xf>
    <xf numFmtId="0" fontId="75" fillId="48" borderId="34" applyNumberFormat="0" applyAlignment="0" applyProtection="0">
      <alignment vertical="center"/>
    </xf>
    <xf numFmtId="0" fontId="65" fillId="0" borderId="29" applyNumberFormat="0" applyFill="0" applyAlignment="0" applyProtection="0">
      <alignment vertical="center"/>
    </xf>
    <xf numFmtId="0" fontId="62" fillId="38" borderId="0" applyNumberFormat="0" applyBorder="0" applyAlignment="0" applyProtection="0">
      <alignment vertical="center"/>
    </xf>
    <xf numFmtId="0" fontId="64" fillId="53" borderId="36" applyNumberFormat="0" applyFont="0" applyAlignment="0" applyProtection="0">
      <alignment vertical="center"/>
    </xf>
    <xf numFmtId="0" fontId="69" fillId="0" borderId="33" applyNumberFormat="0" applyFill="0" applyAlignment="0" applyProtection="0">
      <alignment vertical="center"/>
    </xf>
    <xf numFmtId="0" fontId="63" fillId="0" borderId="0">
      <alignment vertical="center"/>
    </xf>
    <xf numFmtId="0" fontId="64" fillId="38" borderId="0" applyNumberFormat="0" applyBorder="0" applyAlignment="0" applyProtection="0">
      <alignment vertical="center"/>
    </xf>
    <xf numFmtId="0" fontId="77" fillId="0" borderId="37" applyNumberFormat="0" applyFill="0" applyAlignment="0" applyProtection="0">
      <alignment vertical="center"/>
    </xf>
    <xf numFmtId="0" fontId="64" fillId="38" borderId="0" applyNumberFormat="0" applyBorder="0" applyAlignment="0" applyProtection="0">
      <alignment vertical="center"/>
    </xf>
    <xf numFmtId="0" fontId="72" fillId="0" borderId="32" applyNumberFormat="0" applyFill="0" applyAlignment="0" applyProtection="0">
      <alignment vertical="center"/>
    </xf>
    <xf numFmtId="0" fontId="65" fillId="0" borderId="29" applyNumberFormat="0" applyFill="0" applyAlignment="0" applyProtection="0">
      <alignment vertical="center"/>
    </xf>
    <xf numFmtId="0" fontId="79" fillId="57" borderId="0" applyNumberFormat="0" applyBorder="0" applyAlignment="0" applyProtection="0">
      <alignment vertical="center"/>
    </xf>
    <xf numFmtId="0" fontId="74" fillId="45" borderId="0" applyNumberFormat="0" applyBorder="0" applyAlignment="0" applyProtection="0">
      <alignment vertical="center"/>
    </xf>
    <xf numFmtId="0" fontId="62" fillId="37"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73" fillId="0" borderId="0" applyNumberFormat="0" applyFill="0" applyBorder="0" applyAlignment="0" applyProtection="0">
      <alignment vertical="center"/>
    </xf>
    <xf numFmtId="0" fontId="70" fillId="0" borderId="30" applyNumberFormat="0" applyFill="0" applyAlignment="0" applyProtection="0">
      <alignment vertical="center"/>
    </xf>
    <xf numFmtId="0" fontId="63" fillId="0" borderId="0">
      <alignment vertical="center"/>
    </xf>
    <xf numFmtId="0" fontId="65" fillId="0" borderId="29" applyNumberFormat="0" applyFill="0" applyAlignment="0" applyProtection="0">
      <alignment vertical="center"/>
    </xf>
    <xf numFmtId="0" fontId="64" fillId="43" borderId="0" applyNumberFormat="0" applyBorder="0" applyAlignment="0" applyProtection="0">
      <alignment vertical="center"/>
    </xf>
    <xf numFmtId="0" fontId="64" fillId="49" borderId="0" applyNumberFormat="0" applyBorder="0" applyAlignment="0" applyProtection="0">
      <alignment vertical="center"/>
    </xf>
    <xf numFmtId="0" fontId="68" fillId="0" borderId="0" applyNumberFormat="0" applyFill="0" applyBorder="0" applyAlignment="0" applyProtection="0">
      <alignment vertical="center"/>
    </xf>
    <xf numFmtId="0" fontId="64" fillId="53" borderId="36" applyNumberFormat="0" applyFont="0" applyAlignment="0" applyProtection="0">
      <alignment vertical="center"/>
    </xf>
    <xf numFmtId="0" fontId="62" fillId="37" borderId="0" applyNumberFormat="0" applyBorder="0" applyAlignment="0" applyProtection="0">
      <alignment vertical="center"/>
    </xf>
    <xf numFmtId="0" fontId="64" fillId="49" borderId="0" applyNumberFormat="0" applyBorder="0" applyAlignment="0" applyProtection="0">
      <alignment vertical="center"/>
    </xf>
    <xf numFmtId="0" fontId="64" fillId="53" borderId="36" applyNumberFormat="0" applyFont="0" applyAlignment="0" applyProtection="0">
      <alignment vertical="center"/>
    </xf>
    <xf numFmtId="0" fontId="70" fillId="0" borderId="30" applyNumberFormat="0" applyFill="0" applyAlignment="0" applyProtection="0">
      <alignment vertical="center"/>
    </xf>
    <xf numFmtId="0" fontId="64" fillId="49" borderId="0" applyNumberFormat="0" applyBorder="0" applyAlignment="0" applyProtection="0">
      <alignment vertical="center"/>
    </xf>
    <xf numFmtId="0" fontId="64" fillId="41" borderId="0" applyNumberFormat="0" applyBorder="0" applyAlignment="0" applyProtection="0">
      <alignment vertical="center"/>
    </xf>
    <xf numFmtId="0" fontId="62" fillId="55" borderId="0" applyNumberFormat="0" applyBorder="0" applyAlignment="0" applyProtection="0">
      <alignment vertical="center"/>
    </xf>
    <xf numFmtId="0" fontId="79" fillId="57" borderId="0" applyNumberFormat="0" applyBorder="0" applyAlignment="0" applyProtection="0">
      <alignment vertical="center"/>
    </xf>
    <xf numFmtId="0" fontId="63" fillId="0" borderId="0"/>
    <xf numFmtId="0" fontId="64" fillId="45" borderId="0" applyNumberFormat="0" applyBorder="0" applyAlignment="0" applyProtection="0">
      <alignment vertical="center"/>
    </xf>
    <xf numFmtId="0" fontId="78" fillId="50" borderId="31" applyNumberFormat="0" applyAlignment="0" applyProtection="0">
      <alignment vertical="center"/>
    </xf>
    <xf numFmtId="0" fontId="64" fillId="43" borderId="0" applyNumberFormat="0" applyBorder="0" applyAlignment="0" applyProtection="0">
      <alignment vertical="center"/>
    </xf>
    <xf numFmtId="0" fontId="69" fillId="0" borderId="33" applyNumberFormat="0" applyFill="0" applyAlignment="0" applyProtection="0">
      <alignment vertical="center"/>
    </xf>
    <xf numFmtId="0" fontId="64" fillId="37" borderId="0" applyNumberFormat="0" applyBorder="0" applyAlignment="0" applyProtection="0">
      <alignment vertical="center"/>
    </xf>
    <xf numFmtId="0" fontId="62" fillId="52" borderId="0" applyNumberFormat="0" applyBorder="0" applyAlignment="0" applyProtection="0">
      <alignment vertical="center"/>
    </xf>
    <xf numFmtId="0" fontId="64" fillId="45" borderId="0" applyNumberFormat="0" applyBorder="0" applyAlignment="0" applyProtection="0">
      <alignment vertical="center"/>
    </xf>
    <xf numFmtId="0" fontId="62" fillId="38" borderId="0" applyNumberFormat="0" applyBorder="0" applyAlignment="0" applyProtection="0">
      <alignment vertical="center"/>
    </xf>
    <xf numFmtId="0" fontId="64" fillId="47"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4" fillId="49" borderId="0" applyNumberFormat="0" applyBorder="0" applyAlignment="0" applyProtection="0">
      <alignment vertical="center"/>
    </xf>
    <xf numFmtId="0" fontId="62" fillId="46" borderId="0" applyNumberFormat="0" applyBorder="0" applyAlignment="0" applyProtection="0">
      <alignment vertical="center"/>
    </xf>
    <xf numFmtId="0" fontId="64" fillId="41" borderId="0" applyNumberFormat="0" applyBorder="0" applyAlignment="0" applyProtection="0">
      <alignment vertical="center"/>
    </xf>
    <xf numFmtId="0" fontId="64" fillId="54" borderId="0" applyNumberFormat="0" applyBorder="0" applyAlignment="0" applyProtection="0">
      <alignment vertical="center"/>
    </xf>
    <xf numFmtId="0" fontId="76" fillId="51" borderId="35" applyNumberFormat="0" applyAlignment="0" applyProtection="0">
      <alignment vertical="center"/>
    </xf>
    <xf numFmtId="0" fontId="62" fillId="37" borderId="0" applyNumberFormat="0" applyBorder="0" applyAlignment="0" applyProtection="0">
      <alignment vertical="center"/>
    </xf>
    <xf numFmtId="0" fontId="73" fillId="0" borderId="0" applyNumberFormat="0" applyFill="0" applyBorder="0" applyAlignment="0" applyProtection="0">
      <alignment vertical="center"/>
    </xf>
    <xf numFmtId="0" fontId="63" fillId="0" borderId="0"/>
    <xf numFmtId="0" fontId="64" fillId="57" borderId="0" applyNumberFormat="0" applyBorder="0" applyAlignment="0" applyProtection="0">
      <alignment vertical="center"/>
    </xf>
    <xf numFmtId="0" fontId="62" fillId="39" borderId="0" applyNumberFormat="0" applyBorder="0" applyAlignment="0" applyProtection="0">
      <alignment vertical="center"/>
    </xf>
    <xf numFmtId="0" fontId="73" fillId="0" borderId="0" applyNumberFormat="0" applyFill="0" applyBorder="0" applyAlignment="0" applyProtection="0">
      <alignment vertical="center"/>
    </xf>
    <xf numFmtId="0" fontId="65" fillId="0" borderId="29" applyNumberFormat="0" applyFill="0" applyAlignment="0" applyProtection="0">
      <alignment vertical="center"/>
    </xf>
    <xf numFmtId="0" fontId="62" fillId="46" borderId="0" applyNumberFormat="0" applyBorder="0" applyAlignment="0" applyProtection="0">
      <alignment vertical="center"/>
    </xf>
    <xf numFmtId="0" fontId="63" fillId="0" borderId="0"/>
    <xf numFmtId="0" fontId="64" fillId="57" borderId="0" applyNumberFormat="0" applyBorder="0" applyAlignment="0" applyProtection="0">
      <alignment vertical="center"/>
    </xf>
    <xf numFmtId="0" fontId="62" fillId="46" borderId="0" applyNumberFormat="0" applyBorder="0" applyAlignment="0" applyProtection="0">
      <alignment vertical="center"/>
    </xf>
    <xf numFmtId="0" fontId="64" fillId="47" borderId="0" applyNumberFormat="0" applyBorder="0" applyAlignment="0" applyProtection="0">
      <alignment vertical="center"/>
    </xf>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64" fillId="53" borderId="36" applyNumberFormat="0" applyFont="0" applyAlignment="0" applyProtection="0">
      <alignment vertical="center"/>
    </xf>
    <xf numFmtId="0" fontId="63" fillId="0" borderId="0"/>
    <xf numFmtId="0" fontId="64" fillId="45" borderId="0" applyNumberFormat="0" applyBorder="0" applyAlignment="0" applyProtection="0">
      <alignment vertical="center"/>
    </xf>
    <xf numFmtId="0" fontId="64" fillId="38" borderId="0" applyNumberFormat="0" applyBorder="0" applyAlignment="0" applyProtection="0">
      <alignment vertical="center"/>
    </xf>
    <xf numFmtId="0" fontId="71" fillId="48" borderId="31" applyNumberFormat="0" applyAlignment="0" applyProtection="0">
      <alignment vertical="center"/>
    </xf>
    <xf numFmtId="0" fontId="62" fillId="36" borderId="0" applyNumberFormat="0" applyBorder="0" applyAlignment="0" applyProtection="0">
      <alignment vertical="center"/>
    </xf>
    <xf numFmtId="0" fontId="78" fillId="50" borderId="31" applyNumberFormat="0" applyAlignment="0" applyProtection="0">
      <alignment vertical="center"/>
    </xf>
    <xf numFmtId="0" fontId="63" fillId="0" borderId="0"/>
    <xf numFmtId="0" fontId="62" fillId="36" borderId="0" applyNumberFormat="0" applyBorder="0" applyAlignment="0" applyProtection="0">
      <alignment vertical="center"/>
    </xf>
    <xf numFmtId="0" fontId="69" fillId="0" borderId="0" applyNumberFormat="0" applyFill="0" applyBorder="0" applyAlignment="0" applyProtection="0">
      <alignment vertical="center"/>
    </xf>
    <xf numFmtId="0" fontId="62" fillId="44" borderId="0" applyNumberFormat="0" applyBorder="0" applyAlignment="0" applyProtection="0">
      <alignment vertical="center"/>
    </xf>
    <xf numFmtId="0" fontId="63" fillId="0" borderId="0">
      <alignment vertical="center"/>
    </xf>
    <xf numFmtId="0" fontId="64" fillId="0" borderId="0">
      <alignment vertical="center"/>
    </xf>
    <xf numFmtId="0" fontId="72" fillId="0" borderId="32" applyNumberFormat="0" applyFill="0" applyAlignment="0" applyProtection="0">
      <alignment vertical="center"/>
    </xf>
    <xf numFmtId="0" fontId="64" fillId="54"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77" fillId="0" borderId="37" applyNumberFormat="0" applyFill="0" applyAlignment="0" applyProtection="0">
      <alignment vertical="center"/>
    </xf>
    <xf numFmtId="0" fontId="62" fillId="46" borderId="0" applyNumberFormat="0" applyBorder="0" applyAlignment="0" applyProtection="0">
      <alignment vertical="center"/>
    </xf>
    <xf numFmtId="0" fontId="62" fillId="39" borderId="0" applyNumberFormat="0" applyBorder="0" applyAlignment="0" applyProtection="0">
      <alignment vertical="center"/>
    </xf>
    <xf numFmtId="0" fontId="63" fillId="0" borderId="0">
      <alignment vertical="center"/>
    </xf>
    <xf numFmtId="0" fontId="64" fillId="0" borderId="0">
      <alignment vertical="center"/>
    </xf>
    <xf numFmtId="0" fontId="62" fillId="55" borderId="0" applyNumberFormat="0" applyBorder="0" applyAlignment="0" applyProtection="0">
      <alignment vertical="center"/>
    </xf>
    <xf numFmtId="0" fontId="64" fillId="57" borderId="0" applyNumberFormat="0" applyBorder="0" applyAlignment="0" applyProtection="0">
      <alignment vertical="center"/>
    </xf>
    <xf numFmtId="0" fontId="62" fillId="38" borderId="0" applyNumberFormat="0" applyBorder="0" applyAlignment="0" applyProtection="0">
      <alignment vertical="center"/>
    </xf>
    <xf numFmtId="0" fontId="79" fillId="57" borderId="0" applyNumberFormat="0" applyBorder="0" applyAlignment="0" applyProtection="0">
      <alignment vertical="center"/>
    </xf>
    <xf numFmtId="0" fontId="64" fillId="49" borderId="0" applyNumberFormat="0" applyBorder="0" applyAlignment="0" applyProtection="0">
      <alignment vertical="center"/>
    </xf>
    <xf numFmtId="0" fontId="64" fillId="57" borderId="0" applyNumberFormat="0" applyBorder="0" applyAlignment="0" applyProtection="0">
      <alignment vertical="center"/>
    </xf>
    <xf numFmtId="0" fontId="62" fillId="38" borderId="0" applyNumberFormat="0" applyBorder="0" applyAlignment="0" applyProtection="0">
      <alignment vertical="center"/>
    </xf>
    <xf numFmtId="0" fontId="64" fillId="45" borderId="0" applyNumberFormat="0" applyBorder="0" applyAlignment="0" applyProtection="0">
      <alignment vertical="center"/>
    </xf>
    <xf numFmtId="0" fontId="62" fillId="36" borderId="0" applyNumberFormat="0" applyBorder="0" applyAlignment="0" applyProtection="0">
      <alignment vertical="center"/>
    </xf>
    <xf numFmtId="0" fontId="64" fillId="57" borderId="0" applyNumberFormat="0" applyBorder="0" applyAlignment="0" applyProtection="0">
      <alignment vertical="center"/>
    </xf>
    <xf numFmtId="0" fontId="71" fillId="48" borderId="31" applyNumberFormat="0" applyAlignment="0" applyProtection="0">
      <alignment vertical="center"/>
    </xf>
    <xf numFmtId="0" fontId="64" fillId="0" borderId="0">
      <alignment vertical="center"/>
    </xf>
    <xf numFmtId="0" fontId="71" fillId="48" borderId="31" applyNumberFormat="0" applyAlignment="0" applyProtection="0">
      <alignment vertical="center"/>
    </xf>
    <xf numFmtId="0" fontId="79" fillId="57" borderId="0" applyNumberFormat="0" applyBorder="0" applyAlignment="0" applyProtection="0">
      <alignment vertical="center"/>
    </xf>
    <xf numFmtId="0" fontId="64" fillId="37" borderId="0" applyNumberFormat="0" applyBorder="0" applyAlignment="0" applyProtection="0">
      <alignment vertical="center"/>
    </xf>
    <xf numFmtId="0" fontId="62" fillId="52" borderId="0" applyNumberFormat="0" applyBorder="0" applyAlignment="0" applyProtection="0">
      <alignment vertical="center"/>
    </xf>
    <xf numFmtId="0" fontId="63" fillId="0" borderId="0"/>
    <xf numFmtId="0" fontId="64" fillId="57" borderId="0" applyNumberFormat="0" applyBorder="0" applyAlignment="0" applyProtection="0">
      <alignment vertical="center"/>
    </xf>
    <xf numFmtId="0" fontId="64" fillId="47" borderId="0" applyNumberFormat="0" applyBorder="0" applyAlignment="0" applyProtection="0">
      <alignment vertical="center"/>
    </xf>
    <xf numFmtId="0" fontId="64" fillId="0" borderId="0">
      <alignment vertical="center"/>
    </xf>
    <xf numFmtId="0" fontId="62" fillId="44" borderId="0" applyNumberFormat="0" applyBorder="0" applyAlignment="0" applyProtection="0">
      <alignment vertical="center"/>
    </xf>
    <xf numFmtId="0" fontId="62" fillId="39"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2" fillId="46" borderId="0" applyNumberFormat="0" applyBorder="0" applyAlignment="0" applyProtection="0">
      <alignment vertical="center"/>
    </xf>
    <xf numFmtId="0" fontId="62" fillId="39" borderId="0" applyNumberFormat="0" applyBorder="0" applyAlignment="0" applyProtection="0">
      <alignment vertical="center"/>
    </xf>
    <xf numFmtId="0" fontId="64" fillId="57" borderId="0" applyNumberFormat="0" applyBorder="0" applyAlignment="0" applyProtection="0">
      <alignment vertical="center"/>
    </xf>
    <xf numFmtId="0" fontId="62" fillId="55" borderId="0" applyNumberFormat="0" applyBorder="0" applyAlignment="0" applyProtection="0">
      <alignment vertical="center"/>
    </xf>
    <xf numFmtId="0" fontId="62" fillId="37" borderId="0" applyNumberFormat="0" applyBorder="0" applyAlignment="0" applyProtection="0">
      <alignment vertical="center"/>
    </xf>
    <xf numFmtId="0" fontId="64" fillId="37" borderId="0" applyNumberFormat="0" applyBorder="0" applyAlignment="0" applyProtection="0">
      <alignment vertical="center"/>
    </xf>
    <xf numFmtId="0" fontId="64" fillId="53" borderId="36" applyNumberFormat="0" applyFont="0" applyAlignment="0" applyProtection="0">
      <alignment vertical="center"/>
    </xf>
    <xf numFmtId="0" fontId="64" fillId="47" borderId="0" applyNumberFormat="0" applyBorder="0" applyAlignment="0" applyProtection="0">
      <alignment vertical="center"/>
    </xf>
    <xf numFmtId="0" fontId="62" fillId="55" borderId="0" applyNumberFormat="0" applyBorder="0" applyAlignment="0" applyProtection="0">
      <alignment vertical="center"/>
    </xf>
    <xf numFmtId="0" fontId="62" fillId="38" borderId="0" applyNumberFormat="0" applyBorder="0" applyAlignment="0" applyProtection="0">
      <alignment vertical="center"/>
    </xf>
    <xf numFmtId="0" fontId="79" fillId="57" borderId="0" applyNumberFormat="0" applyBorder="0" applyAlignment="0" applyProtection="0">
      <alignment vertical="center"/>
    </xf>
    <xf numFmtId="0" fontId="78" fillId="50" borderId="31" applyNumberFormat="0" applyAlignment="0" applyProtection="0">
      <alignment vertical="center"/>
    </xf>
    <xf numFmtId="0" fontId="70" fillId="0" borderId="30" applyNumberFormat="0" applyFill="0" applyAlignment="0" applyProtection="0">
      <alignment vertical="center"/>
    </xf>
    <xf numFmtId="0" fontId="64" fillId="0" borderId="0">
      <alignment vertical="center"/>
    </xf>
    <xf numFmtId="0" fontId="63" fillId="0" borderId="0"/>
    <xf numFmtId="0" fontId="64" fillId="41" borderId="0" applyNumberFormat="0" applyBorder="0" applyAlignment="0" applyProtection="0">
      <alignment vertical="center"/>
    </xf>
    <xf numFmtId="0" fontId="63" fillId="0" borderId="0">
      <alignment vertical="center"/>
    </xf>
    <xf numFmtId="0" fontId="64" fillId="54" borderId="0" applyNumberFormat="0" applyBorder="0" applyAlignment="0" applyProtection="0">
      <alignment vertical="center"/>
    </xf>
    <xf numFmtId="0" fontId="69" fillId="0" borderId="0" applyNumberFormat="0" applyFill="0" applyBorder="0" applyAlignment="0" applyProtection="0">
      <alignment vertical="center"/>
    </xf>
    <xf numFmtId="0" fontId="72" fillId="0" borderId="32" applyNumberFormat="0" applyFill="0" applyAlignment="0" applyProtection="0">
      <alignment vertical="center"/>
    </xf>
    <xf numFmtId="0" fontId="71" fillId="48" borderId="31" applyNumberFormat="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9" fillId="0" borderId="0" applyNumberFormat="0" applyFill="0" applyBorder="0" applyAlignment="0" applyProtection="0">
      <alignment vertical="center"/>
    </xf>
    <xf numFmtId="0" fontId="63" fillId="0" borderId="0"/>
    <xf numFmtId="0" fontId="75" fillId="48" borderId="34" applyNumberFormat="0" applyAlignment="0" applyProtection="0">
      <alignment vertical="center"/>
    </xf>
    <xf numFmtId="0" fontId="62" fillId="52" borderId="0" applyNumberFormat="0" applyBorder="0" applyAlignment="0" applyProtection="0">
      <alignment vertical="center"/>
    </xf>
    <xf numFmtId="0" fontId="64" fillId="47" borderId="0" applyNumberFormat="0" applyBorder="0" applyAlignment="0" applyProtection="0">
      <alignment vertical="center"/>
    </xf>
    <xf numFmtId="0" fontId="75" fillId="48" borderId="34" applyNumberFormat="0" applyAlignment="0" applyProtection="0">
      <alignment vertical="center"/>
    </xf>
    <xf numFmtId="0" fontId="63" fillId="0" borderId="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63" fillId="0" borderId="0">
      <alignment vertical="center"/>
    </xf>
    <xf numFmtId="0" fontId="62" fillId="46" borderId="0" applyNumberFormat="0" applyBorder="0" applyAlignment="0" applyProtection="0">
      <alignment vertical="center"/>
    </xf>
    <xf numFmtId="0" fontId="77" fillId="0" borderId="37" applyNumberFormat="0" applyFill="0" applyAlignment="0" applyProtection="0">
      <alignment vertical="center"/>
    </xf>
    <xf numFmtId="0" fontId="64" fillId="49" borderId="0" applyNumberFormat="0" applyBorder="0" applyAlignment="0" applyProtection="0">
      <alignment vertical="center"/>
    </xf>
    <xf numFmtId="0" fontId="74" fillId="45" borderId="0" applyNumberFormat="0" applyBorder="0" applyAlignment="0" applyProtection="0">
      <alignment vertical="center"/>
    </xf>
    <xf numFmtId="0" fontId="64" fillId="53" borderId="36" applyNumberFormat="0" applyFont="0" applyAlignment="0" applyProtection="0">
      <alignment vertical="center"/>
    </xf>
    <xf numFmtId="0" fontId="68" fillId="0" borderId="0" applyNumberFormat="0" applyFill="0" applyBorder="0" applyAlignment="0" applyProtection="0">
      <alignment vertical="center"/>
    </xf>
    <xf numFmtId="0" fontId="62" fillId="40" borderId="0" applyNumberFormat="0" applyBorder="0" applyAlignment="0" applyProtection="0">
      <alignment vertical="center"/>
    </xf>
    <xf numFmtId="0" fontId="78" fillId="50" borderId="31" applyNumberFormat="0" applyAlignment="0" applyProtection="0">
      <alignment vertical="center"/>
    </xf>
    <xf numFmtId="0" fontId="64" fillId="50" borderId="0" applyNumberFormat="0" applyBorder="0" applyAlignment="0" applyProtection="0">
      <alignment vertical="center"/>
    </xf>
    <xf numFmtId="0" fontId="63" fillId="0" borderId="0"/>
    <xf numFmtId="0" fontId="64" fillId="49" borderId="0" applyNumberFormat="0" applyBorder="0" applyAlignment="0" applyProtection="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62" fillId="56" borderId="0" applyNumberFormat="0" applyBorder="0" applyAlignment="0" applyProtection="0">
      <alignment vertical="center"/>
    </xf>
    <xf numFmtId="0" fontId="64" fillId="41" borderId="0" applyNumberFormat="0" applyBorder="0" applyAlignment="0" applyProtection="0">
      <alignment vertical="center"/>
    </xf>
    <xf numFmtId="0" fontId="65" fillId="0" borderId="29" applyNumberFormat="0" applyFill="0" applyAlignment="0" applyProtection="0">
      <alignment vertical="center"/>
    </xf>
    <xf numFmtId="0" fontId="70" fillId="0" borderId="30" applyNumberFormat="0" applyFill="0" applyAlignment="0" applyProtection="0">
      <alignment vertical="center"/>
    </xf>
    <xf numFmtId="0" fontId="64" fillId="41" borderId="0" applyNumberFormat="0" applyBorder="0" applyAlignment="0" applyProtection="0">
      <alignment vertical="center"/>
    </xf>
    <xf numFmtId="0" fontId="76" fillId="51" borderId="35" applyNumberFormat="0" applyAlignment="0" applyProtection="0">
      <alignment vertical="center"/>
    </xf>
    <xf numFmtId="0" fontId="62" fillId="44"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7" fillId="42" borderId="0" applyNumberFormat="0" applyBorder="0" applyAlignment="0" applyProtection="0">
      <alignment vertical="center"/>
    </xf>
    <xf numFmtId="0" fontId="62" fillId="38" borderId="0" applyNumberFormat="0" applyBorder="0" applyAlignment="0" applyProtection="0">
      <alignment vertical="center"/>
    </xf>
    <xf numFmtId="0" fontId="64" fillId="57" borderId="0" applyNumberFormat="0" applyBorder="0" applyAlignment="0" applyProtection="0">
      <alignment vertical="center"/>
    </xf>
    <xf numFmtId="0" fontId="64" fillId="0" borderId="0">
      <alignment vertical="center"/>
    </xf>
    <xf numFmtId="0" fontId="62" fillId="52" borderId="0" applyNumberFormat="0" applyBorder="0" applyAlignment="0" applyProtection="0">
      <alignment vertical="center"/>
    </xf>
    <xf numFmtId="0" fontId="62" fillId="40" borderId="0" applyNumberFormat="0" applyBorder="0" applyAlignment="0" applyProtection="0">
      <alignment vertical="center"/>
    </xf>
    <xf numFmtId="0" fontId="78" fillId="50" borderId="31" applyNumberFormat="0" applyAlignment="0" applyProtection="0">
      <alignment vertical="center"/>
    </xf>
    <xf numFmtId="0" fontId="74" fillId="45" borderId="0" applyNumberFormat="0" applyBorder="0" applyAlignment="0" applyProtection="0">
      <alignment vertical="center"/>
    </xf>
    <xf numFmtId="0" fontId="62" fillId="56" borderId="0" applyNumberFormat="0" applyBorder="0" applyAlignment="0" applyProtection="0">
      <alignment vertical="center"/>
    </xf>
    <xf numFmtId="0" fontId="62" fillId="44" borderId="0" applyNumberFormat="0" applyBorder="0" applyAlignment="0" applyProtection="0">
      <alignment vertical="center"/>
    </xf>
    <xf numFmtId="0" fontId="67" fillId="42" borderId="0" applyNumberFormat="0" applyBorder="0" applyAlignment="0" applyProtection="0">
      <alignment vertical="center"/>
    </xf>
    <xf numFmtId="0" fontId="64" fillId="57" borderId="0" applyNumberFormat="0" applyBorder="0" applyAlignment="0" applyProtection="0">
      <alignment vertical="center"/>
    </xf>
    <xf numFmtId="0" fontId="63" fillId="0" borderId="0"/>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72" fillId="0" borderId="32" applyNumberFormat="0" applyFill="0" applyAlignment="0" applyProtection="0">
      <alignment vertical="center"/>
    </xf>
    <xf numFmtId="0" fontId="62" fillId="52" borderId="0" applyNumberFormat="0" applyBorder="0" applyAlignment="0" applyProtection="0">
      <alignment vertical="center"/>
    </xf>
    <xf numFmtId="0" fontId="64" fillId="41" borderId="0" applyNumberFormat="0" applyBorder="0" applyAlignment="0" applyProtection="0">
      <alignment vertical="center"/>
    </xf>
    <xf numFmtId="0" fontId="64" fillId="37" borderId="0" applyNumberFormat="0" applyBorder="0" applyAlignment="0" applyProtection="0">
      <alignment vertical="center"/>
    </xf>
    <xf numFmtId="0" fontId="63" fillId="0" borderId="0">
      <alignment vertical="center"/>
    </xf>
    <xf numFmtId="0" fontId="69" fillId="0" borderId="33" applyNumberFormat="0" applyFill="0" applyAlignment="0" applyProtection="0">
      <alignment vertical="center"/>
    </xf>
    <xf numFmtId="0" fontId="62" fillId="39" borderId="0" applyNumberFormat="0" applyBorder="0" applyAlignment="0" applyProtection="0">
      <alignment vertical="center"/>
    </xf>
    <xf numFmtId="0" fontId="64" fillId="54" borderId="0" applyNumberFormat="0" applyBorder="0" applyAlignment="0" applyProtection="0">
      <alignment vertical="center"/>
    </xf>
    <xf numFmtId="0" fontId="64" fillId="45" borderId="0" applyNumberFormat="0" applyBorder="0" applyAlignment="0" applyProtection="0">
      <alignment vertical="center"/>
    </xf>
    <xf numFmtId="0" fontId="62" fillId="46" borderId="0" applyNumberFormat="0" applyBorder="0" applyAlignment="0" applyProtection="0">
      <alignment vertical="center"/>
    </xf>
    <xf numFmtId="0" fontId="69" fillId="0" borderId="0" applyNumberFormat="0" applyFill="0" applyBorder="0" applyAlignment="0" applyProtection="0">
      <alignment vertical="center"/>
    </xf>
    <xf numFmtId="0" fontId="64" fillId="53" borderId="36" applyNumberFormat="0" applyFont="0" applyAlignment="0" applyProtection="0">
      <alignment vertical="center"/>
    </xf>
    <xf numFmtId="0" fontId="62" fillId="46" borderId="0" applyNumberFormat="0" applyBorder="0" applyAlignment="0" applyProtection="0">
      <alignment vertical="center"/>
    </xf>
    <xf numFmtId="0" fontId="63" fillId="0" borderId="0">
      <alignment vertical="center"/>
    </xf>
    <xf numFmtId="0" fontId="62" fillId="39" borderId="0" applyNumberFormat="0" applyBorder="0" applyAlignment="0" applyProtection="0">
      <alignment vertical="center"/>
    </xf>
    <xf numFmtId="0" fontId="76" fillId="51" borderId="35" applyNumberFormat="0" applyAlignment="0" applyProtection="0">
      <alignment vertical="center"/>
    </xf>
    <xf numFmtId="0" fontId="77" fillId="0" borderId="37" applyNumberFormat="0" applyFill="0" applyAlignment="0" applyProtection="0">
      <alignment vertical="center"/>
    </xf>
    <xf numFmtId="0" fontId="64" fillId="49" borderId="0" applyNumberFormat="0" applyBorder="0" applyAlignment="0" applyProtection="0">
      <alignment vertical="center"/>
    </xf>
    <xf numFmtId="0" fontId="70" fillId="0" borderId="30" applyNumberFormat="0" applyFill="0" applyAlignment="0" applyProtection="0">
      <alignment vertical="center"/>
    </xf>
    <xf numFmtId="0" fontId="63" fillId="0" borderId="0">
      <alignment vertical="center"/>
    </xf>
    <xf numFmtId="0" fontId="62" fillId="56" borderId="0" applyNumberFormat="0" applyBorder="0" applyAlignment="0" applyProtection="0">
      <alignment vertical="center"/>
    </xf>
    <xf numFmtId="0" fontId="64" fillId="49" borderId="0" applyNumberFormat="0" applyBorder="0" applyAlignment="0" applyProtection="0">
      <alignment vertical="center"/>
    </xf>
    <xf numFmtId="0" fontId="75" fillId="48" borderId="34" applyNumberFormat="0" applyAlignment="0" applyProtection="0">
      <alignment vertical="center"/>
    </xf>
    <xf numFmtId="0" fontId="67" fillId="42" borderId="0" applyNumberFormat="0" applyBorder="0" applyAlignment="0" applyProtection="0">
      <alignment vertical="center"/>
    </xf>
    <xf numFmtId="0" fontId="62" fillId="44" borderId="0" applyNumberFormat="0" applyBorder="0" applyAlignment="0" applyProtection="0">
      <alignment vertical="center"/>
    </xf>
    <xf numFmtId="0" fontId="62" fillId="56" borderId="0" applyNumberFormat="0" applyBorder="0" applyAlignment="0" applyProtection="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64" fillId="45" borderId="0" applyNumberFormat="0" applyBorder="0" applyAlignment="0" applyProtection="0">
      <alignment vertical="center"/>
    </xf>
    <xf numFmtId="0" fontId="73" fillId="0" borderId="0" applyNumberFormat="0" applyFill="0" applyBorder="0" applyAlignment="0" applyProtection="0">
      <alignment vertical="center"/>
    </xf>
    <xf numFmtId="0" fontId="70" fillId="0" borderId="30" applyNumberFormat="0" applyFill="0" applyAlignment="0" applyProtection="0">
      <alignment vertical="center"/>
    </xf>
    <xf numFmtId="0" fontId="64" fillId="41" borderId="0" applyNumberFormat="0" applyBorder="0" applyAlignment="0" applyProtection="0">
      <alignment vertical="center"/>
    </xf>
    <xf numFmtId="0" fontId="62" fillId="55" borderId="0" applyNumberFormat="0" applyBorder="0" applyAlignment="0" applyProtection="0">
      <alignment vertical="center"/>
    </xf>
    <xf numFmtId="0" fontId="64" fillId="49" borderId="0" applyNumberFormat="0" applyBorder="0" applyAlignment="0" applyProtection="0">
      <alignment vertical="center"/>
    </xf>
    <xf numFmtId="0" fontId="71" fillId="48" borderId="31" applyNumberFormat="0" applyAlignment="0" applyProtection="0">
      <alignment vertical="center"/>
    </xf>
    <xf numFmtId="0" fontId="64" fillId="45" borderId="0" applyNumberFormat="0" applyBorder="0" applyAlignment="0" applyProtection="0">
      <alignment vertical="center"/>
    </xf>
    <xf numFmtId="0" fontId="64" fillId="57" borderId="0" applyNumberFormat="0" applyBorder="0" applyAlignment="0" applyProtection="0">
      <alignment vertical="center"/>
    </xf>
    <xf numFmtId="0" fontId="73" fillId="0" borderId="0" applyNumberFormat="0" applyFill="0" applyBorder="0" applyAlignment="0" applyProtection="0">
      <alignment vertical="center"/>
    </xf>
    <xf numFmtId="0" fontId="63" fillId="0" borderId="0"/>
    <xf numFmtId="0" fontId="63" fillId="0" borderId="0"/>
    <xf numFmtId="0" fontId="64" fillId="50" borderId="0" applyNumberFormat="0" applyBorder="0" applyAlignment="0" applyProtection="0">
      <alignment vertical="center"/>
    </xf>
    <xf numFmtId="0" fontId="62" fillId="37" borderId="0" applyNumberFormat="0" applyBorder="0" applyAlignment="0" applyProtection="0">
      <alignment vertical="center"/>
    </xf>
    <xf numFmtId="0" fontId="68" fillId="0" borderId="0" applyNumberFormat="0" applyFill="0" applyBorder="0" applyAlignment="0" applyProtection="0">
      <alignment vertical="center"/>
    </xf>
    <xf numFmtId="0" fontId="64" fillId="50" borderId="0" applyNumberFormat="0" applyBorder="0" applyAlignment="0" applyProtection="0">
      <alignment vertical="center"/>
    </xf>
    <xf numFmtId="0" fontId="64" fillId="0" borderId="0">
      <alignment vertical="center"/>
    </xf>
    <xf numFmtId="0" fontId="64" fillId="0" borderId="0">
      <alignment vertical="center"/>
    </xf>
    <xf numFmtId="0" fontId="64" fillId="41" borderId="0" applyNumberFormat="0" applyBorder="0" applyAlignment="0" applyProtection="0">
      <alignment vertical="center"/>
    </xf>
    <xf numFmtId="0" fontId="75" fillId="48" borderId="34" applyNumberFormat="0" applyAlignment="0" applyProtection="0">
      <alignment vertical="center"/>
    </xf>
    <xf numFmtId="0" fontId="75" fillId="48" borderId="34" applyNumberFormat="0" applyAlignment="0" applyProtection="0">
      <alignment vertical="center"/>
    </xf>
    <xf numFmtId="0" fontId="78" fillId="50" borderId="31" applyNumberFormat="0" applyAlignment="0" applyProtection="0">
      <alignment vertical="center"/>
    </xf>
    <xf numFmtId="0" fontId="62" fillId="39" borderId="0" applyNumberFormat="0" applyBorder="0" applyAlignment="0" applyProtection="0">
      <alignment vertical="center"/>
    </xf>
    <xf numFmtId="0" fontId="71" fillId="48" borderId="31" applyNumberFormat="0" applyAlignment="0" applyProtection="0">
      <alignment vertical="center"/>
    </xf>
    <xf numFmtId="0" fontId="70" fillId="0" borderId="30" applyNumberFormat="0" applyFill="0" applyAlignment="0" applyProtection="0">
      <alignment vertical="center"/>
    </xf>
    <xf numFmtId="0" fontId="62" fillId="39" borderId="0" applyNumberFormat="0" applyBorder="0" applyAlignment="0" applyProtection="0">
      <alignment vertical="center"/>
    </xf>
    <xf numFmtId="0" fontId="64" fillId="41" borderId="0" applyNumberFormat="0" applyBorder="0" applyAlignment="0" applyProtection="0">
      <alignment vertical="center"/>
    </xf>
    <xf numFmtId="0" fontId="69" fillId="0" borderId="33" applyNumberFormat="0" applyFill="0" applyAlignment="0" applyProtection="0">
      <alignment vertical="center"/>
    </xf>
    <xf numFmtId="0" fontId="62" fillId="39" borderId="0" applyNumberFormat="0" applyBorder="0" applyAlignment="0" applyProtection="0">
      <alignment vertical="center"/>
    </xf>
    <xf numFmtId="0" fontId="67" fillId="42" borderId="0" applyNumberFormat="0" applyBorder="0" applyAlignment="0" applyProtection="0">
      <alignment vertical="center"/>
    </xf>
    <xf numFmtId="0" fontId="62" fillId="37" borderId="0" applyNumberFormat="0" applyBorder="0" applyAlignment="0" applyProtection="0">
      <alignment vertical="center"/>
    </xf>
    <xf numFmtId="0" fontId="67" fillId="42" borderId="0" applyNumberFormat="0" applyBorder="0" applyAlignment="0" applyProtection="0">
      <alignment vertical="center"/>
    </xf>
    <xf numFmtId="0" fontId="62" fillId="37" borderId="0" applyNumberFormat="0" applyBorder="0" applyAlignment="0" applyProtection="0">
      <alignment vertical="center"/>
    </xf>
    <xf numFmtId="0" fontId="62" fillId="38" borderId="0" applyNumberFormat="0" applyBorder="0" applyAlignment="0" applyProtection="0">
      <alignment vertical="center"/>
    </xf>
    <xf numFmtId="0" fontId="74" fillId="45" borderId="0" applyNumberFormat="0" applyBorder="0" applyAlignment="0" applyProtection="0">
      <alignment vertical="center"/>
    </xf>
    <xf numFmtId="0" fontId="63" fillId="0" borderId="0"/>
    <xf numFmtId="0" fontId="64" fillId="0" borderId="0">
      <alignment vertical="center"/>
    </xf>
    <xf numFmtId="0" fontId="77" fillId="0" borderId="37" applyNumberFormat="0" applyFill="0" applyAlignment="0" applyProtection="0">
      <alignment vertical="center"/>
    </xf>
    <xf numFmtId="0" fontId="76" fillId="51" borderId="35" applyNumberFormat="0" applyAlignment="0" applyProtection="0">
      <alignment vertical="center"/>
    </xf>
    <xf numFmtId="0" fontId="72" fillId="0" borderId="32" applyNumberFormat="0" applyFill="0" applyAlignment="0" applyProtection="0">
      <alignment vertical="center"/>
    </xf>
    <xf numFmtId="0" fontId="78" fillId="50" borderId="31" applyNumberFormat="0" applyAlignment="0" applyProtection="0">
      <alignment vertical="center"/>
    </xf>
    <xf numFmtId="0" fontId="64" fillId="43" borderId="0" applyNumberFormat="0" applyBorder="0" applyAlignment="0" applyProtection="0">
      <alignment vertical="center"/>
    </xf>
    <xf numFmtId="0" fontId="64" fillId="49" borderId="0" applyNumberFormat="0" applyBorder="0" applyAlignment="0" applyProtection="0">
      <alignment vertical="center"/>
    </xf>
    <xf numFmtId="0" fontId="64" fillId="57" borderId="0" applyNumberFormat="0" applyBorder="0" applyAlignment="0" applyProtection="0">
      <alignment vertical="center"/>
    </xf>
    <xf numFmtId="0" fontId="78" fillId="50" borderId="31" applyNumberFormat="0" applyAlignment="0" applyProtection="0">
      <alignment vertical="center"/>
    </xf>
    <xf numFmtId="0" fontId="64" fillId="49" borderId="0" applyNumberFormat="0" applyBorder="0" applyAlignment="0" applyProtection="0">
      <alignment vertical="center"/>
    </xf>
    <xf numFmtId="0" fontId="74" fillId="45"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30" applyNumberFormat="0" applyFill="0" applyAlignment="0" applyProtection="0">
      <alignment vertical="center"/>
    </xf>
    <xf numFmtId="0" fontId="62" fillId="39" borderId="0" applyNumberFormat="0" applyBorder="0" applyAlignment="0" applyProtection="0">
      <alignment vertical="center"/>
    </xf>
    <xf numFmtId="0" fontId="68" fillId="0" borderId="0" applyNumberFormat="0" applyFill="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9" fillId="0" borderId="33" applyNumberFormat="0" applyFill="0" applyAlignment="0" applyProtection="0">
      <alignment vertical="center"/>
    </xf>
    <xf numFmtId="0" fontId="65" fillId="0" borderId="29" applyNumberFormat="0" applyFill="0" applyAlignment="0" applyProtection="0">
      <alignment vertical="center"/>
    </xf>
    <xf numFmtId="0" fontId="73" fillId="0" borderId="0" applyNumberFormat="0" applyFill="0" applyBorder="0" applyAlignment="0" applyProtection="0">
      <alignment vertical="center"/>
    </xf>
    <xf numFmtId="0" fontId="62" fillId="55" borderId="0" applyNumberFormat="0" applyBorder="0" applyAlignment="0" applyProtection="0">
      <alignment vertical="center"/>
    </xf>
    <xf numFmtId="0" fontId="64" fillId="0" borderId="0">
      <alignment vertical="center"/>
    </xf>
    <xf numFmtId="0" fontId="64" fillId="0" borderId="0">
      <alignment vertical="center"/>
    </xf>
    <xf numFmtId="0" fontId="62" fillId="39" borderId="0" applyNumberFormat="0" applyBorder="0" applyAlignment="0" applyProtection="0">
      <alignment vertical="center"/>
    </xf>
    <xf numFmtId="0" fontId="63" fillId="0" borderId="0">
      <alignment vertical="center"/>
    </xf>
    <xf numFmtId="0" fontId="70" fillId="0" borderId="30" applyNumberFormat="0" applyFill="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77" fillId="0" borderId="37" applyNumberFormat="0" applyFill="0" applyAlignment="0" applyProtection="0">
      <alignment vertical="center"/>
    </xf>
    <xf numFmtId="0" fontId="76" fillId="51" borderId="35" applyNumberFormat="0" applyAlignment="0" applyProtection="0">
      <alignment vertical="center"/>
    </xf>
    <xf numFmtId="0" fontId="62" fillId="37" borderId="0" applyNumberFormat="0" applyBorder="0" applyAlignment="0" applyProtection="0">
      <alignment vertical="center"/>
    </xf>
    <xf numFmtId="0" fontId="62" fillId="36" borderId="0" applyNumberFormat="0" applyBorder="0" applyAlignment="0" applyProtection="0">
      <alignment vertical="center"/>
    </xf>
    <xf numFmtId="0" fontId="65" fillId="0" borderId="29" applyNumberFormat="0" applyFill="0" applyAlignment="0" applyProtection="0">
      <alignment vertical="center"/>
    </xf>
    <xf numFmtId="0" fontId="64" fillId="37" borderId="0" applyNumberFormat="0" applyBorder="0" applyAlignment="0" applyProtection="0">
      <alignment vertical="center"/>
    </xf>
    <xf numFmtId="0" fontId="78" fillId="50" borderId="31" applyNumberFormat="0" applyAlignment="0" applyProtection="0">
      <alignment vertical="center"/>
    </xf>
    <xf numFmtId="0" fontId="72" fillId="0" borderId="32" applyNumberFormat="0" applyFill="0" applyAlignment="0" applyProtection="0">
      <alignment vertical="center"/>
    </xf>
    <xf numFmtId="0" fontId="71" fillId="48" borderId="31" applyNumberFormat="0" applyAlignment="0" applyProtection="0">
      <alignment vertical="center"/>
    </xf>
    <xf numFmtId="0" fontId="70" fillId="0" borderId="30" applyNumberFormat="0" applyFill="0" applyAlignment="0" applyProtection="0">
      <alignment vertical="center"/>
    </xf>
    <xf numFmtId="0" fontId="78" fillId="50" borderId="31" applyNumberFormat="0" applyAlignment="0" applyProtection="0">
      <alignment vertical="center"/>
    </xf>
    <xf numFmtId="0" fontId="72" fillId="0" borderId="32" applyNumberFormat="0" applyFill="0" applyAlignment="0" applyProtection="0">
      <alignment vertical="center"/>
    </xf>
    <xf numFmtId="0" fontId="62" fillId="39" borderId="0" applyNumberFormat="0" applyBorder="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2" fillId="44" borderId="0" applyNumberFormat="0" applyBorder="0" applyAlignment="0" applyProtection="0">
      <alignment vertical="center"/>
    </xf>
    <xf numFmtId="0" fontId="62" fillId="46" borderId="0" applyNumberFormat="0" applyBorder="0" applyAlignment="0" applyProtection="0">
      <alignment vertical="center"/>
    </xf>
    <xf numFmtId="0" fontId="64" fillId="0" borderId="0">
      <alignment vertical="center"/>
    </xf>
    <xf numFmtId="0" fontId="77" fillId="0" borderId="37" applyNumberFormat="0" applyFill="0" applyAlignment="0" applyProtection="0">
      <alignment vertical="center"/>
    </xf>
    <xf numFmtId="0" fontId="65" fillId="0" borderId="29" applyNumberFormat="0" applyFill="0" applyAlignment="0" applyProtection="0">
      <alignment vertical="center"/>
    </xf>
    <xf numFmtId="0" fontId="70" fillId="0" borderId="30" applyNumberFormat="0" applyFill="0" applyAlignment="0" applyProtection="0">
      <alignment vertical="center"/>
    </xf>
    <xf numFmtId="0" fontId="73" fillId="0" borderId="0" applyNumberFormat="0" applyFill="0" applyBorder="0" applyAlignment="0" applyProtection="0">
      <alignment vertical="center"/>
    </xf>
    <xf numFmtId="0" fontId="64" fillId="50" borderId="0" applyNumberFormat="0" applyBorder="0" applyAlignment="0" applyProtection="0">
      <alignment vertical="center"/>
    </xf>
    <xf numFmtId="0" fontId="63" fillId="0" borderId="0"/>
    <xf numFmtId="0" fontId="63" fillId="0" borderId="0"/>
    <xf numFmtId="0" fontId="64" fillId="54" borderId="0" applyNumberFormat="0" applyBorder="0" applyAlignment="0" applyProtection="0">
      <alignment vertical="center"/>
    </xf>
    <xf numFmtId="0" fontId="67" fillId="42" borderId="0" applyNumberFormat="0" applyBorder="0" applyAlignment="0" applyProtection="0">
      <alignment vertical="center"/>
    </xf>
    <xf numFmtId="0" fontId="0" fillId="0" borderId="0">
      <alignment vertical="center"/>
    </xf>
    <xf numFmtId="0" fontId="64" fillId="57" borderId="0" applyNumberFormat="0" applyBorder="0" applyAlignment="0" applyProtection="0">
      <alignment vertical="center"/>
    </xf>
    <xf numFmtId="0" fontId="62" fillId="5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3" fillId="0" borderId="0"/>
    <xf numFmtId="0" fontId="76" fillId="51" borderId="35" applyNumberFormat="0" applyAlignment="0" applyProtection="0">
      <alignment vertical="center"/>
    </xf>
    <xf numFmtId="0" fontId="62" fillId="56" borderId="0" applyNumberFormat="0" applyBorder="0" applyAlignment="0" applyProtection="0">
      <alignment vertical="center"/>
    </xf>
    <xf numFmtId="0" fontId="64" fillId="0" borderId="0">
      <alignment vertical="center"/>
    </xf>
    <xf numFmtId="0" fontId="77" fillId="0" borderId="37" applyNumberFormat="0" applyFill="0" applyAlignment="0" applyProtection="0">
      <alignment vertical="center"/>
    </xf>
    <xf numFmtId="0" fontId="69" fillId="0" borderId="0" applyNumberFormat="0" applyFill="0" applyBorder="0" applyAlignment="0" applyProtection="0">
      <alignment vertical="center"/>
    </xf>
    <xf numFmtId="0" fontId="64" fillId="0" borderId="0">
      <alignment vertical="center"/>
    </xf>
    <xf numFmtId="0" fontId="62" fillId="55" borderId="0" applyNumberFormat="0" applyBorder="0" applyAlignment="0" applyProtection="0">
      <alignment vertical="center"/>
    </xf>
    <xf numFmtId="0" fontId="69" fillId="0" borderId="33" applyNumberFormat="0" applyFill="0" applyAlignment="0" applyProtection="0">
      <alignment vertical="center"/>
    </xf>
    <xf numFmtId="0" fontId="62" fillId="37" borderId="0" applyNumberFormat="0" applyBorder="0" applyAlignment="0" applyProtection="0">
      <alignment vertical="center"/>
    </xf>
    <xf numFmtId="0" fontId="62" fillId="39" borderId="0" applyNumberFormat="0" applyBorder="0" applyAlignment="0" applyProtection="0">
      <alignment vertical="center"/>
    </xf>
    <xf numFmtId="0" fontId="70" fillId="0" borderId="30" applyNumberFormat="0" applyFill="0" applyAlignment="0" applyProtection="0">
      <alignment vertical="center"/>
    </xf>
    <xf numFmtId="0" fontId="70" fillId="0" borderId="30" applyNumberFormat="0" applyFill="0" applyAlignment="0" applyProtection="0">
      <alignment vertical="center"/>
    </xf>
    <xf numFmtId="0" fontId="62" fillId="39" borderId="0" applyNumberFormat="0" applyBorder="0" applyAlignment="0" applyProtection="0">
      <alignment vertical="center"/>
    </xf>
    <xf numFmtId="0" fontId="64" fillId="47" borderId="0" applyNumberFormat="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2" fillId="46" borderId="0" applyNumberFormat="0" applyBorder="0" applyAlignment="0" applyProtection="0">
      <alignment vertical="center"/>
    </xf>
    <xf numFmtId="0" fontId="62" fillId="55" borderId="0" applyNumberFormat="0" applyBorder="0" applyAlignment="0" applyProtection="0">
      <alignment vertical="center"/>
    </xf>
    <xf numFmtId="0" fontId="64" fillId="47" borderId="0" applyNumberFormat="0" applyBorder="0" applyAlignment="0" applyProtection="0">
      <alignment vertical="center"/>
    </xf>
    <xf numFmtId="0" fontId="64" fillId="41" borderId="0" applyNumberFormat="0" applyBorder="0" applyAlignment="0" applyProtection="0">
      <alignment vertical="center"/>
    </xf>
    <xf numFmtId="0" fontId="76" fillId="51" borderId="35" applyNumberFormat="0" applyAlignment="0" applyProtection="0">
      <alignment vertical="center"/>
    </xf>
    <xf numFmtId="0" fontId="62" fillId="55" borderId="0" applyNumberFormat="0" applyBorder="0" applyAlignment="0" applyProtection="0">
      <alignment vertical="center"/>
    </xf>
    <xf numFmtId="0" fontId="74" fillId="45" borderId="0" applyNumberFormat="0" applyBorder="0" applyAlignment="0" applyProtection="0">
      <alignment vertical="center"/>
    </xf>
    <xf numFmtId="0" fontId="62" fillId="38"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2" fillId="44" borderId="0" applyNumberFormat="0" applyBorder="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2" fillId="38" borderId="0" applyNumberFormat="0" applyBorder="0" applyAlignment="0" applyProtection="0">
      <alignment vertical="center"/>
    </xf>
    <xf numFmtId="0" fontId="71" fillId="48" borderId="31" applyNumberFormat="0" applyAlignment="0" applyProtection="0">
      <alignment vertical="center"/>
    </xf>
    <xf numFmtId="0" fontId="64" fillId="45" borderId="0" applyNumberFormat="0" applyBorder="0" applyAlignment="0" applyProtection="0">
      <alignment vertical="center"/>
    </xf>
    <xf numFmtId="0" fontId="73" fillId="0" borderId="0" applyNumberFormat="0" applyFill="0" applyBorder="0" applyAlignment="0" applyProtection="0">
      <alignment vertical="center"/>
    </xf>
    <xf numFmtId="0" fontId="64" fillId="43" borderId="0" applyNumberFormat="0" applyBorder="0" applyAlignment="0" applyProtection="0">
      <alignment vertical="center"/>
    </xf>
    <xf numFmtId="0" fontId="64" fillId="0" borderId="0">
      <alignment vertical="center"/>
    </xf>
    <xf numFmtId="0" fontId="64" fillId="41" borderId="0" applyNumberFormat="0" applyBorder="0" applyAlignment="0" applyProtection="0">
      <alignment vertical="center"/>
    </xf>
    <xf numFmtId="0" fontId="64" fillId="45" borderId="0" applyNumberFormat="0" applyBorder="0" applyAlignment="0" applyProtection="0">
      <alignment vertical="center"/>
    </xf>
    <xf numFmtId="0" fontId="64" fillId="54" borderId="0" applyNumberFormat="0" applyBorder="0" applyAlignment="0" applyProtection="0">
      <alignment vertical="center"/>
    </xf>
    <xf numFmtId="0" fontId="63" fillId="0" borderId="0"/>
    <xf numFmtId="0" fontId="64" fillId="53" borderId="36" applyNumberFormat="0" applyFont="0" applyAlignment="0" applyProtection="0">
      <alignment vertical="center"/>
    </xf>
    <xf numFmtId="0" fontId="67" fillId="42"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33" applyNumberFormat="0" applyFill="0" applyAlignment="0" applyProtection="0">
      <alignment vertical="center"/>
    </xf>
    <xf numFmtId="0" fontId="64" fillId="54" borderId="0" applyNumberFormat="0" applyBorder="0" applyAlignment="0" applyProtection="0">
      <alignment vertical="center"/>
    </xf>
    <xf numFmtId="9" fontId="64" fillId="0" borderId="0" applyFont="0" applyFill="0" applyBorder="0" applyAlignment="0" applyProtection="0">
      <alignment vertical="center"/>
    </xf>
    <xf numFmtId="0" fontId="66" fillId="0" borderId="0" applyNumberFormat="0" applyFill="0" applyBorder="0" applyAlignment="0" applyProtection="0">
      <alignment vertical="center"/>
    </xf>
    <xf numFmtId="0" fontId="64" fillId="49" borderId="0" applyNumberFormat="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3" fillId="0" borderId="0"/>
    <xf numFmtId="0" fontId="64" fillId="53" borderId="36" applyNumberFormat="0" applyFont="0" applyAlignment="0" applyProtection="0">
      <alignment vertical="center"/>
    </xf>
    <xf numFmtId="0" fontId="62" fillId="39" borderId="0" applyNumberFormat="0" applyBorder="0" applyAlignment="0" applyProtection="0">
      <alignment vertical="center"/>
    </xf>
    <xf numFmtId="0" fontId="62" fillId="46" borderId="0" applyNumberFormat="0" applyBorder="0" applyAlignment="0" applyProtection="0">
      <alignment vertical="center"/>
    </xf>
    <xf numFmtId="0" fontId="64" fillId="41" borderId="0" applyNumberFormat="0" applyBorder="0" applyAlignment="0" applyProtection="0">
      <alignment vertical="center"/>
    </xf>
    <xf numFmtId="0" fontId="64" fillId="43" borderId="0" applyNumberFormat="0" applyBorder="0" applyAlignment="0" applyProtection="0">
      <alignment vertical="center"/>
    </xf>
    <xf numFmtId="0" fontId="66" fillId="0" borderId="0" applyNumberFormat="0" applyFill="0" applyBorder="0" applyAlignment="0" applyProtection="0">
      <alignment vertical="center"/>
    </xf>
    <xf numFmtId="9" fontId="64" fillId="0" borderId="0" applyFont="0" applyFill="0" applyBorder="0" applyAlignment="0" applyProtection="0">
      <alignment vertical="center"/>
    </xf>
    <xf numFmtId="0" fontId="78" fillId="50" borderId="31" applyNumberFormat="0" applyAlignment="0" applyProtection="0">
      <alignment vertical="center"/>
    </xf>
    <xf numFmtId="0" fontId="62" fillId="36" borderId="0" applyNumberFormat="0" applyBorder="0" applyAlignment="0" applyProtection="0">
      <alignment vertical="center"/>
    </xf>
    <xf numFmtId="0" fontId="77" fillId="0" borderId="37" applyNumberFormat="0" applyFill="0" applyAlignment="0" applyProtection="0">
      <alignment vertical="center"/>
    </xf>
    <xf numFmtId="0" fontId="64" fillId="37" borderId="0" applyNumberFormat="0" applyBorder="0" applyAlignment="0" applyProtection="0">
      <alignment vertical="center"/>
    </xf>
    <xf numFmtId="0" fontId="62" fillId="52" borderId="0" applyNumberFormat="0" applyBorder="0" applyAlignment="0" applyProtection="0">
      <alignment vertical="center"/>
    </xf>
    <xf numFmtId="0" fontId="64" fillId="49" borderId="0" applyNumberFormat="0" applyBorder="0" applyAlignment="0" applyProtection="0">
      <alignment vertical="center"/>
    </xf>
    <xf numFmtId="0" fontId="66" fillId="0" borderId="0" applyNumberFormat="0" applyFill="0" applyBorder="0" applyAlignment="0" applyProtection="0">
      <alignment vertical="center"/>
    </xf>
    <xf numFmtId="0" fontId="72" fillId="0" borderId="32" applyNumberFormat="0" applyFill="0" applyAlignment="0" applyProtection="0">
      <alignment vertical="center"/>
    </xf>
    <xf numFmtId="0" fontId="64" fillId="45" borderId="0" applyNumberFormat="0" applyBorder="0" applyAlignment="0" applyProtection="0">
      <alignment vertical="center"/>
    </xf>
    <xf numFmtId="0" fontId="64" fillId="38" borderId="0" applyNumberFormat="0" applyBorder="0" applyAlignment="0" applyProtection="0">
      <alignment vertical="center"/>
    </xf>
    <xf numFmtId="0" fontId="62" fillId="56" borderId="0" applyNumberFormat="0" applyBorder="0" applyAlignment="0" applyProtection="0">
      <alignment vertical="center"/>
    </xf>
    <xf numFmtId="0" fontId="64" fillId="0" borderId="0">
      <alignment vertical="center"/>
    </xf>
    <xf numFmtId="0" fontId="64" fillId="0" borderId="0">
      <alignment vertical="center"/>
    </xf>
    <xf numFmtId="0" fontId="62" fillId="52" borderId="0" applyNumberFormat="0" applyBorder="0" applyAlignment="0" applyProtection="0">
      <alignment vertical="center"/>
    </xf>
    <xf numFmtId="0" fontId="64" fillId="38" borderId="0" applyNumberFormat="0" applyBorder="0" applyAlignment="0" applyProtection="0">
      <alignment vertical="center"/>
    </xf>
    <xf numFmtId="0" fontId="66" fillId="0" borderId="0" applyNumberFormat="0" applyFill="0" applyBorder="0" applyAlignment="0" applyProtection="0">
      <alignment vertical="center"/>
    </xf>
    <xf numFmtId="0" fontId="77" fillId="0" borderId="37" applyNumberFormat="0" applyFill="0" applyAlignment="0" applyProtection="0">
      <alignment vertical="center"/>
    </xf>
    <xf numFmtId="0" fontId="64" fillId="0" borderId="0">
      <alignment vertical="center"/>
    </xf>
    <xf numFmtId="0" fontId="62" fillId="56" borderId="0" applyNumberFormat="0" applyBorder="0" applyAlignment="0" applyProtection="0">
      <alignment vertical="center"/>
    </xf>
    <xf numFmtId="0" fontId="62" fillId="44" borderId="0" applyNumberFormat="0" applyBorder="0" applyAlignment="0" applyProtection="0">
      <alignment vertical="center"/>
    </xf>
    <xf numFmtId="0" fontId="62" fillId="46" borderId="0" applyNumberFormat="0" applyBorder="0" applyAlignment="0" applyProtection="0">
      <alignment vertical="center"/>
    </xf>
    <xf numFmtId="0" fontId="62" fillId="56" borderId="0" applyNumberFormat="0" applyBorder="0" applyAlignment="0" applyProtection="0">
      <alignment vertical="center"/>
    </xf>
    <xf numFmtId="0" fontId="62" fillId="39" borderId="0" applyNumberFormat="0" applyBorder="0" applyAlignment="0" applyProtection="0">
      <alignment vertical="center"/>
    </xf>
    <xf numFmtId="0" fontId="64" fillId="0" borderId="0">
      <alignment vertical="center"/>
    </xf>
    <xf numFmtId="0" fontId="78" fillId="50" borderId="31" applyNumberFormat="0" applyAlignment="0" applyProtection="0">
      <alignment vertical="center"/>
    </xf>
    <xf numFmtId="0" fontId="62" fillId="39" borderId="0" applyNumberFormat="0" applyBorder="0" applyAlignment="0" applyProtection="0">
      <alignment vertical="center"/>
    </xf>
    <xf numFmtId="0" fontId="77" fillId="0" borderId="37" applyNumberFormat="0" applyFill="0" applyAlignment="0" applyProtection="0">
      <alignment vertical="center"/>
    </xf>
    <xf numFmtId="0" fontId="74" fillId="45" borderId="0" applyNumberFormat="0" applyBorder="0" applyAlignment="0" applyProtection="0">
      <alignment vertical="center"/>
    </xf>
    <xf numFmtId="0" fontId="69" fillId="0" borderId="33" applyNumberFormat="0" applyFill="0" applyAlignment="0" applyProtection="0">
      <alignment vertical="center"/>
    </xf>
    <xf numFmtId="0" fontId="77" fillId="0" borderId="37" applyNumberFormat="0" applyFill="0" applyAlignment="0" applyProtection="0">
      <alignment vertical="center"/>
    </xf>
    <xf numFmtId="0" fontId="67" fillId="42" borderId="0" applyNumberFormat="0" applyBorder="0" applyAlignment="0" applyProtection="0">
      <alignment vertical="center"/>
    </xf>
    <xf numFmtId="0" fontId="64" fillId="0" borderId="0">
      <alignment vertical="center"/>
    </xf>
    <xf numFmtId="0" fontId="62" fillId="39" borderId="0" applyNumberFormat="0" applyBorder="0" applyAlignment="0" applyProtection="0">
      <alignment vertical="center"/>
    </xf>
    <xf numFmtId="0" fontId="62" fillId="37" borderId="0" applyNumberFormat="0" applyBorder="0" applyAlignment="0" applyProtection="0">
      <alignment vertical="center"/>
    </xf>
    <xf numFmtId="0" fontId="64" fillId="53" borderId="36" applyNumberFormat="0" applyFont="0" applyAlignment="0" applyProtection="0">
      <alignment vertical="center"/>
    </xf>
    <xf numFmtId="0" fontId="64" fillId="37" borderId="0" applyNumberFormat="0" applyBorder="0" applyAlignment="0" applyProtection="0">
      <alignment vertical="center"/>
    </xf>
    <xf numFmtId="0" fontId="64" fillId="47" borderId="0" applyNumberFormat="0" applyBorder="0" applyAlignment="0" applyProtection="0">
      <alignment vertical="center"/>
    </xf>
    <xf numFmtId="0" fontId="64" fillId="41" borderId="0" applyNumberFormat="0" applyBorder="0" applyAlignment="0" applyProtection="0">
      <alignment vertical="center"/>
    </xf>
    <xf numFmtId="0" fontId="69" fillId="0" borderId="33" applyNumberFormat="0" applyFill="0" applyAlignment="0" applyProtection="0">
      <alignment vertical="center"/>
    </xf>
    <xf numFmtId="0" fontId="64" fillId="49" borderId="0" applyNumberFormat="0" applyBorder="0" applyAlignment="0" applyProtection="0">
      <alignment vertical="center"/>
    </xf>
    <xf numFmtId="0" fontId="62" fillId="56" borderId="0" applyNumberFormat="0" applyBorder="0" applyAlignment="0" applyProtection="0">
      <alignment vertical="center"/>
    </xf>
    <xf numFmtId="0" fontId="72" fillId="0" borderId="32" applyNumberFormat="0" applyFill="0" applyAlignment="0" applyProtection="0">
      <alignment vertical="center"/>
    </xf>
    <xf numFmtId="0" fontId="64" fillId="57" borderId="0" applyNumberFormat="0" applyBorder="0" applyAlignment="0" applyProtection="0">
      <alignment vertical="center"/>
    </xf>
    <xf numFmtId="0" fontId="68" fillId="0" borderId="0" applyNumberFormat="0" applyFill="0" applyBorder="0" applyAlignment="0" applyProtection="0">
      <alignment vertical="center"/>
    </xf>
    <xf numFmtId="0" fontId="67" fillId="42" borderId="0" applyNumberFormat="0" applyBorder="0" applyAlignment="0" applyProtection="0">
      <alignment vertical="center"/>
    </xf>
    <xf numFmtId="0" fontId="62" fillId="55" borderId="0" applyNumberFormat="0" applyBorder="0" applyAlignment="0" applyProtection="0">
      <alignment vertical="center"/>
    </xf>
    <xf numFmtId="0" fontId="77" fillId="0" borderId="37" applyNumberFormat="0" applyFill="0" applyAlignment="0" applyProtection="0">
      <alignment vertical="center"/>
    </xf>
    <xf numFmtId="0" fontId="62" fillId="37" borderId="0" applyNumberFormat="0" applyBorder="0" applyAlignment="0" applyProtection="0">
      <alignment vertical="center"/>
    </xf>
    <xf numFmtId="0" fontId="64" fillId="53" borderId="36" applyNumberFormat="0" applyFont="0" applyAlignment="0" applyProtection="0">
      <alignment vertical="center"/>
    </xf>
    <xf numFmtId="0" fontId="64" fillId="38" borderId="0" applyNumberFormat="0" applyBorder="0" applyAlignment="0" applyProtection="0">
      <alignment vertical="center"/>
    </xf>
    <xf numFmtId="0" fontId="62" fillId="46" borderId="0" applyNumberFormat="0" applyBorder="0" applyAlignment="0" applyProtection="0">
      <alignment vertical="center"/>
    </xf>
    <xf numFmtId="0" fontId="67" fillId="42" borderId="0" applyNumberFormat="0" applyBorder="0" applyAlignment="0" applyProtection="0">
      <alignment vertical="center"/>
    </xf>
    <xf numFmtId="0" fontId="64" fillId="47" borderId="0" applyNumberFormat="0" applyBorder="0" applyAlignment="0" applyProtection="0">
      <alignment vertical="center"/>
    </xf>
    <xf numFmtId="0" fontId="64" fillId="0" borderId="0">
      <alignment vertical="center"/>
    </xf>
    <xf numFmtId="0" fontId="69" fillId="0" borderId="33" applyNumberFormat="0" applyFill="0" applyAlignment="0" applyProtection="0">
      <alignment vertical="center"/>
    </xf>
    <xf numFmtId="0" fontId="64" fillId="45" borderId="0" applyNumberFormat="0" applyBorder="0" applyAlignment="0" applyProtection="0">
      <alignment vertical="center"/>
    </xf>
    <xf numFmtId="0" fontId="72" fillId="0" borderId="32" applyNumberFormat="0" applyFill="0" applyAlignment="0" applyProtection="0">
      <alignment vertical="center"/>
    </xf>
    <xf numFmtId="0" fontId="62" fillId="55"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0" fillId="0" borderId="0">
      <alignment vertical="center"/>
    </xf>
    <xf numFmtId="0" fontId="62" fillId="46" borderId="0" applyNumberFormat="0" applyBorder="0" applyAlignment="0" applyProtection="0">
      <alignment vertical="center"/>
    </xf>
    <xf numFmtId="0" fontId="62" fillId="55" borderId="0" applyNumberFormat="0" applyBorder="0" applyAlignment="0" applyProtection="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4" fillId="0" borderId="0">
      <alignment vertical="center"/>
    </xf>
    <xf numFmtId="0" fontId="71" fillId="48" borderId="31" applyNumberFormat="0" applyAlignment="0" applyProtection="0">
      <alignment vertical="center"/>
    </xf>
    <xf numFmtId="0" fontId="77" fillId="0" borderId="37" applyNumberFormat="0" applyFill="0" applyAlignment="0" applyProtection="0">
      <alignment vertical="center"/>
    </xf>
    <xf numFmtId="0" fontId="71" fillId="48" borderId="31" applyNumberFormat="0" applyAlignment="0" applyProtection="0">
      <alignment vertical="center"/>
    </xf>
    <xf numFmtId="0" fontId="79" fillId="57" borderId="0" applyNumberFormat="0" applyBorder="0" applyAlignment="0" applyProtection="0">
      <alignment vertical="center"/>
    </xf>
    <xf numFmtId="0" fontId="63" fillId="0" borderId="0"/>
    <xf numFmtId="0" fontId="74" fillId="45" borderId="0" applyNumberFormat="0" applyBorder="0" applyAlignment="0" applyProtection="0">
      <alignment vertical="center"/>
    </xf>
    <xf numFmtId="0" fontId="63" fillId="0" borderId="0"/>
    <xf numFmtId="0" fontId="64" fillId="43" borderId="0" applyNumberFormat="0" applyBorder="0" applyAlignment="0" applyProtection="0">
      <alignment vertical="center"/>
    </xf>
    <xf numFmtId="0" fontId="73" fillId="0" borderId="0" applyNumberFormat="0" applyFill="0" applyBorder="0" applyAlignment="0" applyProtection="0">
      <alignment vertical="center"/>
    </xf>
    <xf numFmtId="0" fontId="62" fillId="37" borderId="0" applyNumberFormat="0" applyBorder="0" applyAlignment="0" applyProtection="0">
      <alignment vertical="center"/>
    </xf>
    <xf numFmtId="0" fontId="62" fillId="55" borderId="0" applyNumberFormat="0" applyBorder="0" applyAlignment="0" applyProtection="0">
      <alignment vertical="center"/>
    </xf>
    <xf numFmtId="0" fontId="64" fillId="53" borderId="36" applyNumberFormat="0" applyFont="0" applyAlignment="0" applyProtection="0">
      <alignment vertical="center"/>
    </xf>
    <xf numFmtId="0" fontId="64" fillId="54"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3" fillId="0" borderId="0">
      <alignment vertical="center"/>
    </xf>
    <xf numFmtId="0" fontId="62" fillId="52" borderId="0" applyNumberFormat="0" applyBorder="0" applyAlignment="0" applyProtection="0">
      <alignment vertical="center"/>
    </xf>
    <xf numFmtId="0" fontId="62" fillId="55" borderId="0" applyNumberFormat="0" applyBorder="0" applyAlignment="0" applyProtection="0">
      <alignment vertical="center"/>
    </xf>
    <xf numFmtId="0" fontId="69" fillId="0" borderId="33" applyNumberFormat="0" applyFill="0" applyAlignment="0" applyProtection="0">
      <alignment vertical="center"/>
    </xf>
    <xf numFmtId="0" fontId="64" fillId="50" borderId="0" applyNumberFormat="0" applyBorder="0" applyAlignment="0" applyProtection="0">
      <alignment vertical="center"/>
    </xf>
    <xf numFmtId="0" fontId="62" fillId="40" borderId="0" applyNumberFormat="0" applyBorder="0" applyAlignment="0" applyProtection="0">
      <alignment vertical="center"/>
    </xf>
    <xf numFmtId="0" fontId="62" fillId="38" borderId="0" applyNumberFormat="0" applyBorder="0" applyAlignment="0" applyProtection="0">
      <alignment vertical="center"/>
    </xf>
    <xf numFmtId="0" fontId="63" fillId="0" borderId="0"/>
    <xf numFmtId="0" fontId="64" fillId="47" borderId="0" applyNumberFormat="0" applyBorder="0" applyAlignment="0" applyProtection="0">
      <alignment vertical="center"/>
    </xf>
    <xf numFmtId="0" fontId="63" fillId="0" borderId="0"/>
    <xf numFmtId="0" fontId="64" fillId="37" borderId="0" applyNumberFormat="0" applyBorder="0" applyAlignment="0" applyProtection="0">
      <alignment vertical="center"/>
    </xf>
    <xf numFmtId="0" fontId="62" fillId="40" borderId="0" applyNumberFormat="0" applyBorder="0" applyAlignment="0" applyProtection="0">
      <alignment vertical="center"/>
    </xf>
    <xf numFmtId="0" fontId="64" fillId="37" borderId="0" applyNumberFormat="0" applyBorder="0" applyAlignment="0" applyProtection="0">
      <alignment vertical="center"/>
    </xf>
    <xf numFmtId="0" fontId="62" fillId="52"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4" fillId="43" borderId="0" applyNumberFormat="0" applyBorder="0" applyAlignment="0" applyProtection="0">
      <alignment vertical="center"/>
    </xf>
    <xf numFmtId="0" fontId="64" fillId="49" borderId="0" applyNumberFormat="0" applyBorder="0" applyAlignment="0" applyProtection="0">
      <alignment vertical="center"/>
    </xf>
    <xf numFmtId="0" fontId="69" fillId="0" borderId="33" applyNumberFormat="0" applyFill="0" applyAlignment="0" applyProtection="0">
      <alignment vertical="center"/>
    </xf>
    <xf numFmtId="0" fontId="69" fillId="0" borderId="0" applyNumberFormat="0" applyFill="0" applyBorder="0" applyAlignment="0" applyProtection="0">
      <alignment vertical="center"/>
    </xf>
    <xf numFmtId="0" fontId="71" fillId="48" borderId="31" applyNumberFormat="0" applyAlignment="0" applyProtection="0">
      <alignment vertical="center"/>
    </xf>
    <xf numFmtId="0" fontId="64" fillId="45" borderId="0" applyNumberFormat="0" applyBorder="0" applyAlignment="0" applyProtection="0">
      <alignment vertical="center"/>
    </xf>
    <xf numFmtId="0" fontId="63" fillId="0" borderId="0"/>
    <xf numFmtId="0" fontId="62" fillId="37" borderId="0" applyNumberFormat="0" applyBorder="0" applyAlignment="0" applyProtection="0">
      <alignment vertical="center"/>
    </xf>
    <xf numFmtId="0" fontId="68" fillId="0" borderId="0" applyNumberFormat="0" applyFill="0" applyBorder="0" applyAlignment="0" applyProtection="0">
      <alignment vertical="center"/>
    </xf>
    <xf numFmtId="0" fontId="63" fillId="0" borderId="0"/>
    <xf numFmtId="0" fontId="69" fillId="0" borderId="33" applyNumberFormat="0" applyFill="0" applyAlignment="0" applyProtection="0">
      <alignment vertical="center"/>
    </xf>
    <xf numFmtId="0" fontId="62" fillId="55" borderId="0" applyNumberFormat="0" applyBorder="0" applyAlignment="0" applyProtection="0">
      <alignment vertical="center"/>
    </xf>
    <xf numFmtId="0" fontId="63" fillId="0" borderId="0"/>
    <xf numFmtId="0" fontId="66" fillId="0" borderId="0" applyNumberFormat="0" applyFill="0" applyBorder="0" applyAlignment="0" applyProtection="0">
      <alignment vertical="center"/>
    </xf>
    <xf numFmtId="0" fontId="74" fillId="45"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64" fillId="0" borderId="0">
      <alignment vertical="center"/>
    </xf>
    <xf numFmtId="0" fontId="63" fillId="0" borderId="0">
      <alignment vertical="center"/>
    </xf>
    <xf numFmtId="0" fontId="63" fillId="0" borderId="0"/>
    <xf numFmtId="0" fontId="62" fillId="36" borderId="0" applyNumberFormat="0" applyBorder="0" applyAlignment="0" applyProtection="0">
      <alignment vertical="center"/>
    </xf>
    <xf numFmtId="0" fontId="65" fillId="0" borderId="29" applyNumberFormat="0" applyFill="0" applyAlignment="0" applyProtection="0">
      <alignment vertical="center"/>
    </xf>
    <xf numFmtId="0" fontId="64" fillId="0" borderId="0">
      <alignment vertical="center"/>
    </xf>
    <xf numFmtId="0" fontId="62" fillId="56" borderId="0" applyNumberFormat="0" applyBorder="0" applyAlignment="0" applyProtection="0">
      <alignment vertical="center"/>
    </xf>
    <xf numFmtId="0" fontId="63" fillId="0" borderId="0">
      <alignment vertical="center"/>
    </xf>
    <xf numFmtId="0" fontId="64" fillId="0" borderId="0">
      <alignment vertical="center"/>
    </xf>
    <xf numFmtId="0" fontId="63" fillId="0" borderId="0"/>
    <xf numFmtId="0" fontId="77" fillId="0" borderId="37" applyNumberFormat="0" applyFill="0" applyAlignment="0" applyProtection="0">
      <alignment vertical="center"/>
    </xf>
    <xf numFmtId="0" fontId="74" fillId="45" borderId="0" applyNumberFormat="0" applyBorder="0" applyAlignment="0" applyProtection="0">
      <alignment vertical="center"/>
    </xf>
    <xf numFmtId="0" fontId="64" fillId="53" borderId="36" applyNumberFormat="0" applyFont="0" applyAlignment="0" applyProtection="0">
      <alignment vertical="center"/>
    </xf>
    <xf numFmtId="0" fontId="63" fillId="0" borderId="0"/>
    <xf numFmtId="0" fontId="71" fillId="48" borderId="31" applyNumberFormat="0" applyAlignment="0" applyProtection="0">
      <alignment vertical="center"/>
    </xf>
    <xf numFmtId="0" fontId="72" fillId="0" borderId="32" applyNumberFormat="0" applyFill="0" applyAlignment="0" applyProtection="0">
      <alignment vertical="center"/>
    </xf>
    <xf numFmtId="0" fontId="64" fillId="0" borderId="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64" fillId="45" borderId="0" applyNumberFormat="0" applyBorder="0" applyAlignment="0" applyProtection="0">
      <alignment vertical="center"/>
    </xf>
    <xf numFmtId="0" fontId="79" fillId="57" borderId="0" applyNumberFormat="0" applyBorder="0" applyAlignment="0" applyProtection="0">
      <alignment vertical="center"/>
    </xf>
    <xf numFmtId="0" fontId="62" fillId="38" borderId="0" applyNumberFormat="0" applyBorder="0" applyAlignment="0" applyProtection="0">
      <alignment vertical="center"/>
    </xf>
    <xf numFmtId="0" fontId="63" fillId="0" borderId="0">
      <alignment vertical="center"/>
    </xf>
    <xf numFmtId="0" fontId="64" fillId="41" borderId="0" applyNumberFormat="0" applyBorder="0" applyAlignment="0" applyProtection="0">
      <alignment vertical="center"/>
    </xf>
    <xf numFmtId="0" fontId="64" fillId="43" borderId="0" applyNumberFormat="0" applyBorder="0" applyAlignment="0" applyProtection="0">
      <alignment vertical="center"/>
    </xf>
    <xf numFmtId="0" fontId="66" fillId="0" borderId="0" applyNumberFormat="0" applyFill="0" applyBorder="0" applyAlignment="0" applyProtection="0">
      <alignment vertical="center"/>
    </xf>
    <xf numFmtId="0" fontId="62" fillId="39" borderId="0" applyNumberFormat="0" applyBorder="0" applyAlignment="0" applyProtection="0">
      <alignment vertical="center"/>
    </xf>
    <xf numFmtId="0" fontId="62" fillId="55" borderId="0" applyNumberFormat="0" applyBorder="0" applyAlignment="0" applyProtection="0">
      <alignment vertical="center"/>
    </xf>
    <xf numFmtId="0" fontId="64" fillId="41" borderId="0" applyNumberFormat="0" applyBorder="0" applyAlignment="0" applyProtection="0">
      <alignment vertical="center"/>
    </xf>
    <xf numFmtId="0" fontId="63" fillId="0" borderId="0"/>
    <xf numFmtId="0" fontId="64" fillId="50" borderId="0" applyNumberFormat="0" applyBorder="0" applyAlignment="0" applyProtection="0">
      <alignment vertical="center"/>
    </xf>
    <xf numFmtId="0" fontId="64" fillId="0" borderId="0">
      <alignment vertical="center"/>
    </xf>
    <xf numFmtId="0" fontId="64" fillId="49" borderId="0" applyNumberFormat="0" applyBorder="0" applyAlignment="0" applyProtection="0">
      <alignment vertical="center"/>
    </xf>
    <xf numFmtId="0" fontId="64" fillId="38" borderId="0" applyNumberFormat="0" applyBorder="0" applyAlignment="0" applyProtection="0">
      <alignment vertical="center"/>
    </xf>
    <xf numFmtId="0" fontId="63" fillId="0" borderId="0">
      <alignment vertical="center"/>
    </xf>
    <xf numFmtId="0" fontId="64" fillId="0" borderId="0">
      <alignment vertical="center"/>
    </xf>
    <xf numFmtId="0" fontId="78" fillId="50" borderId="31" applyNumberFormat="0" applyAlignment="0" applyProtection="0">
      <alignment vertical="center"/>
    </xf>
    <xf numFmtId="0" fontId="62" fillId="40" borderId="0" applyNumberFormat="0" applyBorder="0" applyAlignment="0" applyProtection="0">
      <alignment vertical="center"/>
    </xf>
    <xf numFmtId="0" fontId="63" fillId="0" borderId="0"/>
    <xf numFmtId="0" fontId="76" fillId="51" borderId="35" applyNumberFormat="0" applyAlignment="0" applyProtection="0">
      <alignment vertical="center"/>
    </xf>
    <xf numFmtId="0" fontId="67" fillId="42" borderId="0" applyNumberFormat="0" applyBorder="0" applyAlignment="0" applyProtection="0">
      <alignment vertical="center"/>
    </xf>
    <xf numFmtId="0" fontId="72" fillId="0" borderId="32" applyNumberFormat="0" applyFill="0" applyAlignment="0" applyProtection="0">
      <alignment vertical="center"/>
    </xf>
    <xf numFmtId="0" fontId="78" fillId="50" borderId="31" applyNumberFormat="0" applyAlignment="0" applyProtection="0">
      <alignment vertical="center"/>
    </xf>
    <xf numFmtId="0" fontId="64" fillId="0" borderId="0">
      <alignment vertical="center"/>
    </xf>
    <xf numFmtId="0" fontId="63" fillId="0" borderId="0"/>
    <xf numFmtId="0" fontId="63" fillId="0" borderId="0"/>
    <xf numFmtId="0" fontId="74" fillId="45"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9" fillId="0" borderId="0" applyNumberFormat="0" applyFill="0" applyBorder="0" applyAlignment="0" applyProtection="0">
      <alignment vertical="center"/>
    </xf>
    <xf numFmtId="0" fontId="64" fillId="54" borderId="0" applyNumberFormat="0" applyBorder="0" applyAlignment="0" applyProtection="0">
      <alignment vertical="center"/>
    </xf>
    <xf numFmtId="0" fontId="75" fillId="48" borderId="34" applyNumberFormat="0" applyAlignment="0" applyProtection="0">
      <alignment vertical="center"/>
    </xf>
    <xf numFmtId="0" fontId="77" fillId="0" borderId="37" applyNumberFormat="0" applyFill="0" applyAlignment="0" applyProtection="0">
      <alignment vertical="center"/>
    </xf>
    <xf numFmtId="0" fontId="63" fillId="0" borderId="0"/>
    <xf numFmtId="0" fontId="66" fillId="0" borderId="0" applyNumberFormat="0" applyFill="0" applyBorder="0" applyAlignment="0" applyProtection="0">
      <alignment vertical="center"/>
    </xf>
    <xf numFmtId="0" fontId="67" fillId="42" borderId="0" applyNumberFormat="0" applyBorder="0" applyAlignment="0" applyProtection="0">
      <alignment vertical="center"/>
    </xf>
    <xf numFmtId="0" fontId="63" fillId="0" borderId="0">
      <alignment vertical="center"/>
    </xf>
    <xf numFmtId="0" fontId="74" fillId="45" borderId="0" applyNumberFormat="0" applyBorder="0" applyAlignment="0" applyProtection="0">
      <alignment vertical="center"/>
    </xf>
    <xf numFmtId="0" fontId="63" fillId="0" borderId="0">
      <alignment vertical="center"/>
    </xf>
    <xf numFmtId="0" fontId="62" fillId="56" borderId="0" applyNumberFormat="0" applyBorder="0" applyAlignment="0" applyProtection="0">
      <alignment vertical="center"/>
    </xf>
    <xf numFmtId="0" fontId="62" fillId="44" borderId="0" applyNumberFormat="0" applyBorder="0" applyAlignment="0" applyProtection="0">
      <alignment vertical="center"/>
    </xf>
    <xf numFmtId="0" fontId="64" fillId="0" borderId="0">
      <alignment vertical="center"/>
    </xf>
    <xf numFmtId="0" fontId="68" fillId="0" borderId="0" applyNumberFormat="0" applyFill="0" applyBorder="0" applyAlignment="0" applyProtection="0">
      <alignment vertical="center"/>
    </xf>
    <xf numFmtId="0" fontId="64" fillId="54" borderId="0" applyNumberFormat="0" applyBorder="0" applyAlignment="0" applyProtection="0">
      <alignment vertical="center"/>
    </xf>
    <xf numFmtId="0" fontId="64" fillId="37" borderId="0" applyNumberFormat="0" applyBorder="0" applyAlignment="0" applyProtection="0">
      <alignment vertical="center"/>
    </xf>
    <xf numFmtId="0" fontId="62" fillId="39" borderId="0" applyNumberFormat="0" applyBorder="0" applyAlignment="0" applyProtection="0">
      <alignment vertical="center"/>
    </xf>
    <xf numFmtId="0" fontId="78" fillId="50" borderId="31" applyNumberFormat="0" applyAlignment="0" applyProtection="0">
      <alignment vertical="center"/>
    </xf>
    <xf numFmtId="0" fontId="69" fillId="0" borderId="0" applyNumberFormat="0" applyFill="0" applyBorder="0" applyAlignment="0" applyProtection="0">
      <alignment vertical="center"/>
    </xf>
    <xf numFmtId="0" fontId="62" fillId="37" borderId="0" applyNumberFormat="0" applyBorder="0" applyAlignment="0" applyProtection="0">
      <alignment vertical="center"/>
    </xf>
    <xf numFmtId="0" fontId="64" fillId="53" borderId="36" applyNumberFormat="0" applyFont="0" applyAlignment="0" applyProtection="0">
      <alignment vertical="center"/>
    </xf>
    <xf numFmtId="0" fontId="63" fillId="0" borderId="0"/>
    <xf numFmtId="0" fontId="64" fillId="0" borderId="0">
      <alignment vertical="center"/>
    </xf>
    <xf numFmtId="0" fontId="68" fillId="0" borderId="0" applyNumberFormat="0" applyFill="0" applyBorder="0" applyAlignment="0" applyProtection="0">
      <alignment vertical="center"/>
    </xf>
    <xf numFmtId="0" fontId="62" fillId="40" borderId="0" applyNumberFormat="0" applyBorder="0" applyAlignment="0" applyProtection="0">
      <alignment vertical="center"/>
    </xf>
    <xf numFmtId="0" fontId="64" fillId="0" borderId="0">
      <alignment vertical="center"/>
    </xf>
    <xf numFmtId="0" fontId="74" fillId="45" borderId="0" applyNumberFormat="0" applyBorder="0" applyAlignment="0" applyProtection="0">
      <alignment vertical="center"/>
    </xf>
    <xf numFmtId="0" fontId="63" fillId="0" borderId="0"/>
    <xf numFmtId="0" fontId="64" fillId="53" borderId="36" applyNumberFormat="0" applyFont="0" applyAlignment="0" applyProtection="0">
      <alignment vertical="center"/>
    </xf>
    <xf numFmtId="0" fontId="67" fillId="42" borderId="0" applyNumberFormat="0" applyBorder="0" applyAlignment="0" applyProtection="0">
      <alignment vertical="center"/>
    </xf>
    <xf numFmtId="0" fontId="68" fillId="0" borderId="0" applyNumberFormat="0" applyFill="0" applyBorder="0" applyAlignment="0" applyProtection="0">
      <alignment vertical="center"/>
    </xf>
    <xf numFmtId="0" fontId="62" fillId="38" borderId="0" applyNumberFormat="0" applyBorder="0" applyAlignment="0" applyProtection="0">
      <alignment vertical="center"/>
    </xf>
    <xf numFmtId="0" fontId="62" fillId="37" borderId="0" applyNumberFormat="0" applyBorder="0" applyAlignment="0" applyProtection="0">
      <alignment vertical="center"/>
    </xf>
    <xf numFmtId="0" fontId="62" fillId="56" borderId="0" applyNumberFormat="0" applyBorder="0" applyAlignment="0" applyProtection="0">
      <alignment vertical="center"/>
    </xf>
    <xf numFmtId="0" fontId="72" fillId="0" borderId="32" applyNumberFormat="0" applyFill="0" applyAlignment="0" applyProtection="0">
      <alignment vertical="center"/>
    </xf>
    <xf numFmtId="0" fontId="79" fillId="57" borderId="0" applyNumberFormat="0" applyBorder="0" applyAlignment="0" applyProtection="0">
      <alignment vertical="center"/>
    </xf>
    <xf numFmtId="0" fontId="62" fillId="38" borderId="0" applyNumberFormat="0" applyBorder="0" applyAlignment="0" applyProtection="0">
      <alignment vertical="center"/>
    </xf>
    <xf numFmtId="0" fontId="0" fillId="0" borderId="0">
      <alignment vertical="center"/>
    </xf>
    <xf numFmtId="0" fontId="76" fillId="51" borderId="35" applyNumberFormat="0" applyAlignment="0" applyProtection="0">
      <alignment vertical="center"/>
    </xf>
    <xf numFmtId="0" fontId="62" fillId="39" borderId="0" applyNumberFormat="0" applyBorder="0" applyAlignment="0" applyProtection="0">
      <alignment vertical="center"/>
    </xf>
    <xf numFmtId="0" fontId="69" fillId="0" borderId="0" applyNumberFormat="0" applyFill="0" applyBorder="0" applyAlignment="0" applyProtection="0">
      <alignment vertical="center"/>
    </xf>
    <xf numFmtId="0" fontId="62" fillId="39" borderId="0" applyNumberFormat="0" applyBorder="0" applyAlignment="0" applyProtection="0">
      <alignment vertical="center"/>
    </xf>
    <xf numFmtId="0" fontId="64" fillId="49" borderId="0" applyNumberFormat="0" applyBorder="0" applyAlignment="0" applyProtection="0">
      <alignment vertical="center"/>
    </xf>
    <xf numFmtId="0" fontId="62" fillId="39" borderId="0" applyNumberFormat="0" applyBorder="0" applyAlignment="0" applyProtection="0">
      <alignment vertical="center"/>
    </xf>
    <xf numFmtId="0" fontId="77" fillId="0" borderId="37" applyNumberFormat="0" applyFill="0" applyAlignment="0" applyProtection="0">
      <alignment vertical="center"/>
    </xf>
    <xf numFmtId="0" fontId="62" fillId="46" borderId="0" applyNumberFormat="0" applyBorder="0" applyAlignment="0" applyProtection="0">
      <alignment vertical="center"/>
    </xf>
    <xf numFmtId="0" fontId="62" fillId="36" borderId="0" applyNumberFormat="0" applyBorder="0" applyAlignment="0" applyProtection="0">
      <alignment vertical="center"/>
    </xf>
    <xf numFmtId="0" fontId="66" fillId="0" borderId="0" applyNumberFormat="0" applyFill="0" applyBorder="0" applyAlignment="0" applyProtection="0">
      <alignment vertical="center"/>
    </xf>
    <xf numFmtId="0" fontId="64" fillId="38" borderId="0" applyNumberFormat="0" applyBorder="0" applyAlignment="0" applyProtection="0">
      <alignment vertical="center"/>
    </xf>
    <xf numFmtId="0" fontId="63" fillId="0" borderId="0"/>
    <xf numFmtId="0" fontId="64" fillId="43" borderId="0" applyNumberFormat="0" applyBorder="0" applyAlignment="0" applyProtection="0">
      <alignment vertical="center"/>
    </xf>
    <xf numFmtId="0" fontId="62" fillId="55" borderId="0" applyNumberFormat="0" applyBorder="0" applyAlignment="0" applyProtection="0">
      <alignment vertical="center"/>
    </xf>
    <xf numFmtId="0" fontId="62" fillId="40" borderId="0" applyNumberFormat="0" applyBorder="0" applyAlignment="0" applyProtection="0">
      <alignment vertical="center"/>
    </xf>
    <xf numFmtId="0" fontId="72" fillId="0" borderId="32" applyNumberFormat="0" applyFill="0" applyAlignment="0" applyProtection="0">
      <alignment vertical="center"/>
    </xf>
    <xf numFmtId="0" fontId="64" fillId="47" borderId="0" applyNumberFormat="0" applyBorder="0" applyAlignment="0" applyProtection="0">
      <alignment vertical="center"/>
    </xf>
    <xf numFmtId="0" fontId="63" fillId="0" borderId="0">
      <alignment vertical="center"/>
    </xf>
    <xf numFmtId="0" fontId="64" fillId="38" borderId="0" applyNumberFormat="0" applyBorder="0" applyAlignment="0" applyProtection="0">
      <alignment vertical="center"/>
    </xf>
    <xf numFmtId="0" fontId="62" fillId="56" borderId="0" applyNumberFormat="0" applyBorder="0" applyAlignment="0" applyProtection="0">
      <alignment vertical="center"/>
    </xf>
    <xf numFmtId="0" fontId="72" fillId="0" borderId="32" applyNumberFormat="0" applyFill="0" applyAlignment="0" applyProtection="0">
      <alignment vertical="center"/>
    </xf>
    <xf numFmtId="0" fontId="71" fillId="48" borderId="31" applyNumberFormat="0" applyAlignment="0" applyProtection="0">
      <alignment vertical="center"/>
    </xf>
    <xf numFmtId="0" fontId="64" fillId="0" borderId="0">
      <alignment vertical="center"/>
    </xf>
    <xf numFmtId="0" fontId="64" fillId="41"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4" fillId="47" borderId="0" applyNumberFormat="0" applyBorder="0" applyAlignment="0" applyProtection="0">
      <alignment vertical="center"/>
    </xf>
    <xf numFmtId="0" fontId="64" fillId="43" borderId="0" applyNumberFormat="0" applyBorder="0" applyAlignment="0" applyProtection="0">
      <alignment vertical="center"/>
    </xf>
    <xf numFmtId="0" fontId="64" fillId="38" borderId="0" applyNumberFormat="0" applyBorder="0" applyAlignment="0" applyProtection="0">
      <alignment vertical="center"/>
    </xf>
    <xf numFmtId="0" fontId="64" fillId="49" borderId="0" applyNumberFormat="0" applyBorder="0" applyAlignment="0" applyProtection="0">
      <alignment vertical="center"/>
    </xf>
    <xf numFmtId="0" fontId="65" fillId="0" borderId="29" applyNumberFormat="0" applyFill="0" applyAlignment="0" applyProtection="0">
      <alignment vertical="center"/>
    </xf>
    <xf numFmtId="0" fontId="75" fillId="48" borderId="34" applyNumberFormat="0" applyAlignment="0" applyProtection="0">
      <alignment vertical="center"/>
    </xf>
    <xf numFmtId="0" fontId="77" fillId="0" borderId="37" applyNumberFormat="0" applyFill="0" applyAlignment="0" applyProtection="0">
      <alignment vertical="center"/>
    </xf>
    <xf numFmtId="0" fontId="64" fillId="0" borderId="0">
      <alignment vertical="center"/>
    </xf>
    <xf numFmtId="0" fontId="63" fillId="0" borderId="0"/>
    <xf numFmtId="0" fontId="62" fillId="55" borderId="0" applyNumberFormat="0" applyBorder="0" applyAlignment="0" applyProtection="0">
      <alignment vertical="center"/>
    </xf>
    <xf numFmtId="0" fontId="69" fillId="0" borderId="33" applyNumberFormat="0" applyFill="0" applyAlignment="0" applyProtection="0">
      <alignment vertical="center"/>
    </xf>
    <xf numFmtId="0" fontId="64" fillId="49" borderId="0" applyNumberFormat="0" applyBorder="0" applyAlignment="0" applyProtection="0">
      <alignment vertical="center"/>
    </xf>
    <xf numFmtId="0" fontId="64" fillId="38"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9" fillId="0" borderId="0" applyNumberFormat="0" applyFill="0" applyBorder="0" applyAlignment="0" applyProtection="0">
      <alignment vertical="center"/>
    </xf>
    <xf numFmtId="0" fontId="63" fillId="0" borderId="0"/>
    <xf numFmtId="0" fontId="62" fillId="40" borderId="0" applyNumberFormat="0" applyBorder="0" applyAlignment="0" applyProtection="0">
      <alignment vertical="center"/>
    </xf>
    <xf numFmtId="0" fontId="76" fillId="51" borderId="35" applyNumberFormat="0" applyAlignment="0" applyProtection="0">
      <alignment vertical="center"/>
    </xf>
    <xf numFmtId="0" fontId="62" fillId="44" borderId="0" applyNumberFormat="0" applyBorder="0" applyAlignment="0" applyProtection="0">
      <alignment vertical="center"/>
    </xf>
    <xf numFmtId="0" fontId="64" fillId="41" borderId="0" applyNumberFormat="0" applyBorder="0" applyAlignment="0" applyProtection="0">
      <alignment vertical="center"/>
    </xf>
    <xf numFmtId="0" fontId="78" fillId="50" borderId="31" applyNumberFormat="0" applyAlignment="0" applyProtection="0">
      <alignment vertical="center"/>
    </xf>
    <xf numFmtId="0" fontId="76" fillId="51" borderId="35" applyNumberFormat="0" applyAlignment="0" applyProtection="0">
      <alignment vertical="center"/>
    </xf>
    <xf numFmtId="0" fontId="64" fillId="45" borderId="0" applyNumberFormat="0" applyBorder="0" applyAlignment="0" applyProtection="0">
      <alignment vertical="center"/>
    </xf>
    <xf numFmtId="0" fontId="64" fillId="38" borderId="0" applyNumberFormat="0" applyBorder="0" applyAlignment="0" applyProtection="0">
      <alignment vertical="center"/>
    </xf>
    <xf numFmtId="0" fontId="64" fillId="37" borderId="0" applyNumberFormat="0" applyBorder="0" applyAlignment="0" applyProtection="0">
      <alignment vertical="center"/>
    </xf>
    <xf numFmtId="0" fontId="64" fillId="41" borderId="0" applyNumberFormat="0" applyBorder="0" applyAlignment="0" applyProtection="0">
      <alignment vertical="center"/>
    </xf>
    <xf numFmtId="0" fontId="63" fillId="0" borderId="0"/>
    <xf numFmtId="0" fontId="62" fillId="39" borderId="0" applyNumberFormat="0" applyBorder="0" applyAlignment="0" applyProtection="0">
      <alignment vertical="center"/>
    </xf>
    <xf numFmtId="0" fontId="62" fillId="56" borderId="0" applyNumberFormat="0" applyBorder="0" applyAlignment="0" applyProtection="0">
      <alignment vertical="center"/>
    </xf>
    <xf numFmtId="0" fontId="63" fillId="0" borderId="0"/>
    <xf numFmtId="0" fontId="75" fillId="48" borderId="34" applyNumberFormat="0" applyAlignment="0" applyProtection="0">
      <alignment vertical="center"/>
    </xf>
    <xf numFmtId="0" fontId="76" fillId="51" borderId="35" applyNumberFormat="0" applyAlignment="0" applyProtection="0">
      <alignment vertical="center"/>
    </xf>
    <xf numFmtId="0" fontId="71" fillId="48" borderId="31" applyNumberFormat="0" applyAlignment="0" applyProtection="0">
      <alignment vertical="center"/>
    </xf>
    <xf numFmtId="0" fontId="64" fillId="0" borderId="0">
      <alignment vertical="center"/>
    </xf>
    <xf numFmtId="0" fontId="78" fillId="50" borderId="31" applyNumberFormat="0" applyAlignment="0" applyProtection="0">
      <alignment vertical="center"/>
    </xf>
    <xf numFmtId="0" fontId="70" fillId="0" borderId="30" applyNumberFormat="0" applyFill="0" applyAlignment="0" applyProtection="0">
      <alignment vertical="center"/>
    </xf>
    <xf numFmtId="0" fontId="64" fillId="37" borderId="0" applyNumberFormat="0" applyBorder="0" applyAlignment="0" applyProtection="0">
      <alignment vertical="center"/>
    </xf>
    <xf numFmtId="0" fontId="64" fillId="0" borderId="0">
      <alignment vertical="center"/>
    </xf>
    <xf numFmtId="0" fontId="73" fillId="0" borderId="0" applyNumberFormat="0" applyFill="0" applyBorder="0" applyAlignment="0" applyProtection="0">
      <alignment vertical="center"/>
    </xf>
    <xf numFmtId="0" fontId="65" fillId="0" borderId="29" applyNumberFormat="0" applyFill="0" applyAlignment="0" applyProtection="0">
      <alignment vertical="center"/>
    </xf>
    <xf numFmtId="0" fontId="62" fillId="55"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75" fillId="48" borderId="34" applyNumberFormat="0" applyAlignment="0" applyProtection="0">
      <alignment vertical="center"/>
    </xf>
    <xf numFmtId="0" fontId="64" fillId="49" borderId="0" applyNumberFormat="0" applyBorder="0" applyAlignment="0" applyProtection="0">
      <alignment vertical="center"/>
    </xf>
    <xf numFmtId="0" fontId="79" fillId="57" borderId="0" applyNumberFormat="0" applyBorder="0" applyAlignment="0" applyProtection="0">
      <alignment vertical="center"/>
    </xf>
    <xf numFmtId="0" fontId="64" fillId="43" borderId="0" applyNumberFormat="0" applyBorder="0" applyAlignment="0" applyProtection="0">
      <alignment vertical="center"/>
    </xf>
    <xf numFmtId="0" fontId="64" fillId="49" borderId="0" applyNumberFormat="0" applyBorder="0" applyAlignment="0" applyProtection="0">
      <alignment vertical="center"/>
    </xf>
    <xf numFmtId="0" fontId="64" fillId="49" borderId="0" applyNumberFormat="0" applyBorder="0" applyAlignment="0" applyProtection="0">
      <alignment vertical="center"/>
    </xf>
    <xf numFmtId="0" fontId="64" fillId="47" borderId="0" applyNumberFormat="0" applyBorder="0" applyAlignment="0" applyProtection="0">
      <alignment vertical="center"/>
    </xf>
    <xf numFmtId="0" fontId="62" fillId="39" borderId="0" applyNumberFormat="0" applyBorder="0" applyAlignment="0" applyProtection="0">
      <alignment vertical="center"/>
    </xf>
    <xf numFmtId="0" fontId="62" fillId="46" borderId="0" applyNumberFormat="0" applyBorder="0" applyAlignment="0" applyProtection="0">
      <alignment vertical="center"/>
    </xf>
    <xf numFmtId="0" fontId="63" fillId="0" borderId="0">
      <alignment vertical="center"/>
    </xf>
    <xf numFmtId="0" fontId="62" fillId="5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33" applyNumberFormat="0" applyFill="0" applyAlignment="0" applyProtection="0">
      <alignment vertical="center"/>
    </xf>
    <xf numFmtId="0" fontId="64" fillId="49" borderId="0" applyNumberFormat="0" applyBorder="0" applyAlignment="0" applyProtection="0">
      <alignment vertical="center"/>
    </xf>
    <xf numFmtId="0" fontId="63" fillId="0" borderId="0"/>
    <xf numFmtId="0" fontId="63" fillId="0" borderId="0">
      <alignment vertical="center"/>
    </xf>
    <xf numFmtId="0" fontId="62" fillId="40" borderId="0" applyNumberFormat="0" applyBorder="0" applyAlignment="0" applyProtection="0">
      <alignment vertical="center"/>
    </xf>
    <xf numFmtId="0" fontId="62" fillId="40" borderId="0" applyNumberFormat="0" applyBorder="0" applyAlignment="0" applyProtection="0">
      <alignment vertical="center"/>
    </xf>
    <xf numFmtId="0" fontId="63" fillId="0" borderId="0"/>
    <xf numFmtId="0" fontId="64" fillId="41" borderId="0" applyNumberFormat="0" applyBorder="0" applyAlignment="0" applyProtection="0">
      <alignment vertical="center"/>
    </xf>
    <xf numFmtId="0" fontId="79" fillId="57" borderId="0" applyNumberFormat="0" applyBorder="0" applyAlignment="0" applyProtection="0">
      <alignment vertical="center"/>
    </xf>
    <xf numFmtId="0" fontId="64" fillId="54" borderId="0" applyNumberFormat="0" applyBorder="0" applyAlignment="0" applyProtection="0">
      <alignment vertical="center"/>
    </xf>
    <xf numFmtId="0" fontId="68" fillId="0" borderId="0" applyNumberFormat="0" applyFill="0" applyBorder="0" applyAlignment="0" applyProtection="0">
      <alignment vertical="center"/>
    </xf>
    <xf numFmtId="0" fontId="64" fillId="37" borderId="0" applyNumberFormat="0" applyBorder="0" applyAlignment="0" applyProtection="0">
      <alignment vertical="center"/>
    </xf>
    <xf numFmtId="0" fontId="63" fillId="0" borderId="0"/>
    <xf numFmtId="0" fontId="62" fillId="52" borderId="0" applyNumberFormat="0" applyBorder="0" applyAlignment="0" applyProtection="0">
      <alignment vertical="center"/>
    </xf>
    <xf numFmtId="0" fontId="64" fillId="41"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74" fillId="45" borderId="0" applyNumberFormat="0" applyBorder="0" applyAlignment="0" applyProtection="0">
      <alignment vertical="center"/>
    </xf>
    <xf numFmtId="0" fontId="62" fillId="55" borderId="0" applyNumberFormat="0" applyBorder="0" applyAlignment="0" applyProtection="0">
      <alignment vertical="center"/>
    </xf>
    <xf numFmtId="0" fontId="63" fillId="0" borderId="0"/>
    <xf numFmtId="0" fontId="77" fillId="0" borderId="37" applyNumberFormat="0" applyFill="0" applyAlignment="0" applyProtection="0">
      <alignment vertical="center"/>
    </xf>
    <xf numFmtId="0" fontId="63" fillId="0" borderId="0">
      <alignment vertical="center"/>
    </xf>
    <xf numFmtId="0" fontId="80" fillId="0" borderId="0"/>
    <xf numFmtId="0" fontId="64" fillId="47" borderId="0" applyNumberFormat="0" applyBorder="0" applyAlignment="0" applyProtection="0">
      <alignment vertical="center"/>
    </xf>
    <xf numFmtId="0" fontId="63" fillId="0" borderId="0">
      <alignment vertical="center"/>
    </xf>
    <xf numFmtId="0" fontId="62" fillId="55" borderId="0" applyNumberFormat="0" applyBorder="0" applyAlignment="0" applyProtection="0">
      <alignment vertical="center"/>
    </xf>
    <xf numFmtId="0" fontId="75" fillId="48" borderId="34" applyNumberFormat="0" applyAlignment="0" applyProtection="0">
      <alignment vertical="center"/>
    </xf>
    <xf numFmtId="0" fontId="65" fillId="0" borderId="29" applyNumberFormat="0" applyFill="0" applyAlignment="0" applyProtection="0">
      <alignment vertical="center"/>
    </xf>
    <xf numFmtId="0" fontId="67" fillId="42" borderId="0" applyNumberFormat="0" applyBorder="0" applyAlignment="0" applyProtection="0">
      <alignment vertical="center"/>
    </xf>
    <xf numFmtId="0" fontId="64" fillId="50" borderId="0" applyNumberFormat="0" applyBorder="0" applyAlignment="0" applyProtection="0">
      <alignment vertical="center"/>
    </xf>
    <xf numFmtId="0" fontId="63" fillId="0" borderId="0"/>
    <xf numFmtId="0" fontId="64" fillId="0" borderId="0">
      <alignment vertical="center"/>
    </xf>
    <xf numFmtId="0" fontId="77" fillId="0" borderId="37" applyNumberFormat="0" applyFill="0" applyAlignment="0" applyProtection="0">
      <alignment vertical="center"/>
    </xf>
    <xf numFmtId="0" fontId="62" fillId="55" borderId="0" applyNumberFormat="0" applyBorder="0" applyAlignment="0" applyProtection="0">
      <alignment vertical="center"/>
    </xf>
    <xf numFmtId="0" fontId="62" fillId="38" borderId="0" applyNumberFormat="0" applyBorder="0" applyAlignment="0" applyProtection="0">
      <alignment vertical="center"/>
    </xf>
    <xf numFmtId="0" fontId="62" fillId="55" borderId="0" applyNumberFormat="0" applyBorder="0" applyAlignment="0" applyProtection="0">
      <alignment vertical="center"/>
    </xf>
    <xf numFmtId="0" fontId="68" fillId="0" borderId="0" applyNumberFormat="0" applyFill="0" applyBorder="0" applyAlignment="0" applyProtection="0">
      <alignment vertical="center"/>
    </xf>
    <xf numFmtId="0" fontId="64" fillId="0" borderId="0">
      <alignment vertical="center"/>
    </xf>
    <xf numFmtId="0" fontId="78" fillId="50" borderId="31" applyNumberFormat="0" applyAlignment="0" applyProtection="0">
      <alignment vertical="center"/>
    </xf>
    <xf numFmtId="0" fontId="70" fillId="0" borderId="30" applyNumberFormat="0" applyFill="0" applyAlignment="0" applyProtection="0">
      <alignment vertical="center"/>
    </xf>
    <xf numFmtId="0" fontId="62" fillId="55" borderId="0" applyNumberFormat="0" applyBorder="0" applyAlignment="0" applyProtection="0">
      <alignment vertical="center"/>
    </xf>
    <xf numFmtId="0" fontId="75" fillId="48" borderId="34" applyNumberFormat="0" applyAlignment="0" applyProtection="0">
      <alignment vertical="center"/>
    </xf>
    <xf numFmtId="0" fontId="73" fillId="0" borderId="0" applyNumberFormat="0" applyFill="0" applyBorder="0" applyAlignment="0" applyProtection="0">
      <alignment vertical="center"/>
    </xf>
    <xf numFmtId="0" fontId="77" fillId="0" borderId="37" applyNumberFormat="0" applyFill="0" applyAlignment="0" applyProtection="0">
      <alignment vertical="center"/>
    </xf>
    <xf numFmtId="0" fontId="62" fillId="55" borderId="0" applyNumberFormat="0" applyBorder="0" applyAlignment="0" applyProtection="0">
      <alignment vertical="center"/>
    </xf>
    <xf numFmtId="0" fontId="66" fillId="0" borderId="0" applyNumberFormat="0" applyFill="0" applyBorder="0" applyAlignment="0" applyProtection="0">
      <alignment vertical="center"/>
    </xf>
    <xf numFmtId="0" fontId="62" fillId="37" borderId="0" applyNumberFormat="0" applyBorder="0" applyAlignment="0" applyProtection="0">
      <alignment vertical="center"/>
    </xf>
    <xf numFmtId="0" fontId="63" fillId="0" borderId="0"/>
    <xf numFmtId="0" fontId="68" fillId="0" borderId="0" applyNumberFormat="0" applyFill="0" applyBorder="0" applyAlignment="0" applyProtection="0">
      <alignment vertical="center"/>
    </xf>
    <xf numFmtId="0" fontId="64" fillId="0" borderId="0">
      <alignment vertical="center"/>
    </xf>
    <xf numFmtId="0" fontId="62" fillId="39" borderId="0" applyNumberFormat="0" applyBorder="0" applyAlignment="0" applyProtection="0">
      <alignment vertical="center"/>
    </xf>
    <xf numFmtId="0" fontId="77" fillId="0" borderId="37" applyNumberFormat="0" applyFill="0" applyAlignment="0" applyProtection="0">
      <alignment vertical="center"/>
    </xf>
    <xf numFmtId="0" fontId="63" fillId="0" borderId="0">
      <alignment vertical="center"/>
    </xf>
    <xf numFmtId="0" fontId="69" fillId="0" borderId="0" applyNumberFormat="0" applyFill="0" applyBorder="0" applyAlignment="0" applyProtection="0">
      <alignment vertical="center"/>
    </xf>
    <xf numFmtId="0" fontId="64" fillId="47" borderId="0" applyNumberFormat="0" applyBorder="0" applyAlignment="0" applyProtection="0">
      <alignment vertical="center"/>
    </xf>
    <xf numFmtId="0" fontId="64" fillId="38" borderId="0" applyNumberFormat="0" applyBorder="0" applyAlignment="0" applyProtection="0">
      <alignment vertical="center"/>
    </xf>
    <xf numFmtId="0" fontId="64" fillId="43" borderId="0" applyNumberFormat="0" applyBorder="0" applyAlignment="0" applyProtection="0">
      <alignment vertical="center"/>
    </xf>
    <xf numFmtId="0" fontId="69" fillId="0" borderId="33" applyNumberFormat="0" applyFill="0" applyAlignment="0" applyProtection="0">
      <alignment vertical="center"/>
    </xf>
    <xf numFmtId="0" fontId="64" fillId="49" borderId="0" applyNumberFormat="0" applyBorder="0" applyAlignment="0" applyProtection="0">
      <alignment vertical="center"/>
    </xf>
    <xf numFmtId="0" fontId="62" fillId="40" borderId="0" applyNumberFormat="0" applyBorder="0" applyAlignment="0" applyProtection="0">
      <alignment vertical="center"/>
    </xf>
    <xf numFmtId="0" fontId="67" fillId="42" borderId="0" applyNumberFormat="0" applyBorder="0" applyAlignment="0" applyProtection="0">
      <alignment vertical="center"/>
    </xf>
    <xf numFmtId="0" fontId="66" fillId="0" borderId="0" applyNumberFormat="0" applyFill="0" applyBorder="0" applyAlignment="0" applyProtection="0">
      <alignment vertical="center"/>
    </xf>
    <xf numFmtId="0" fontId="71" fillId="48" borderId="31" applyNumberFormat="0" applyAlignment="0" applyProtection="0">
      <alignment vertical="center"/>
    </xf>
    <xf numFmtId="0" fontId="62" fillId="39" borderId="0" applyNumberFormat="0" applyBorder="0" applyAlignment="0" applyProtection="0">
      <alignment vertical="center"/>
    </xf>
    <xf numFmtId="0" fontId="62" fillId="44" borderId="0" applyNumberFormat="0" applyBorder="0" applyAlignment="0" applyProtection="0">
      <alignment vertical="center"/>
    </xf>
    <xf numFmtId="0" fontId="63" fillId="0" borderId="0"/>
  </cellStyleXfs>
  <cellXfs count="230">
    <xf numFmtId="0" fontId="0" fillId="0" borderId="0" xfId="0">
      <alignment vertical="center"/>
    </xf>
    <xf numFmtId="0" fontId="1" fillId="0" borderId="0" xfId="0" applyFont="1" applyFill="1" applyBorder="1" applyAlignment="1">
      <alignment horizontal="justify" vertical="center"/>
    </xf>
    <xf numFmtId="0" fontId="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0" xfId="0" applyFont="1" applyFill="1" applyBorder="1" applyAlignment="1">
      <alignment horizontal="center" vertical="center"/>
    </xf>
    <xf numFmtId="0" fontId="4" fillId="2" borderId="0" xfId="0" applyFont="1" applyFill="1" applyBorder="1" applyAlignment="1">
      <alignment horizontal="left" vertical="center"/>
    </xf>
    <xf numFmtId="176" fontId="4" fillId="2"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3" borderId="0" xfId="0" applyNumberFormat="1"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0" borderId="1" xfId="536" applyFont="1" applyFill="1" applyBorder="1" applyAlignment="1">
      <alignment horizontal="center" vertical="center"/>
    </xf>
    <xf numFmtId="177" fontId="8" fillId="0" borderId="0"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xf>
    <xf numFmtId="177" fontId="7" fillId="0" borderId="1" xfId="748" applyNumberFormat="1" applyFont="1" applyFill="1" applyBorder="1" applyAlignment="1">
      <alignment horizontal="center" vertical="center"/>
    </xf>
    <xf numFmtId="177" fontId="7" fillId="3" borderId="1" xfId="748"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198" applyFont="1" applyFill="1" applyBorder="1" applyAlignment="1">
      <alignment horizontal="center" vertical="center"/>
    </xf>
    <xf numFmtId="177" fontId="4" fillId="2" borderId="1"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0" fontId="4" fillId="0" borderId="2" xfId="198" applyFont="1" applyFill="1" applyBorder="1" applyAlignment="1">
      <alignment horizontal="center" vertical="center"/>
    </xf>
    <xf numFmtId="0" fontId="4" fillId="2" borderId="3" xfId="725" applyFont="1" applyFill="1" applyBorder="1" applyAlignment="1">
      <alignment horizontal="center" vertical="center"/>
    </xf>
    <xf numFmtId="0" fontId="4" fillId="0" borderId="3" xfId="0" applyFont="1" applyFill="1" applyBorder="1" applyAlignment="1">
      <alignment horizontal="center" vertical="center"/>
    </xf>
    <xf numFmtId="0" fontId="4" fillId="2" borderId="3" xfId="304" applyFont="1" applyFill="1" applyBorder="1" applyAlignment="1">
      <alignment horizontal="center" vertical="center" wrapText="1"/>
    </xf>
    <xf numFmtId="177" fontId="4" fillId="2" borderId="4"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4" fillId="2" borderId="1" xfId="304" applyFont="1" applyFill="1" applyBorder="1" applyAlignment="1">
      <alignment horizontal="center" vertical="center" wrapText="1"/>
    </xf>
    <xf numFmtId="0" fontId="4" fillId="0" borderId="1" xfId="240" applyFont="1" applyFill="1" applyBorder="1" applyAlignment="1">
      <alignment horizontal="center" vertical="center"/>
    </xf>
    <xf numFmtId="0" fontId="4" fillId="0" borderId="6" xfId="240" applyFont="1" applyFill="1" applyBorder="1" applyAlignment="1">
      <alignment horizontal="center" vertical="center"/>
    </xf>
    <xf numFmtId="0" fontId="4" fillId="0" borderId="6" xfId="24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7" fontId="2" fillId="2" borderId="4" xfId="0" applyNumberFormat="1" applyFont="1" applyFill="1" applyBorder="1" applyAlignment="1">
      <alignment horizontal="center" vertical="center"/>
    </xf>
    <xf numFmtId="177" fontId="2" fillId="2" borderId="7" xfId="873" applyNumberFormat="1" applyFont="1" applyFill="1" applyBorder="1" applyAlignment="1">
      <alignment horizontal="center" vertical="center" wrapText="1"/>
    </xf>
    <xf numFmtId="177" fontId="2" fillId="2" borderId="8" xfId="873" applyNumberFormat="1" applyFont="1" applyFill="1" applyBorder="1" applyAlignment="1">
      <alignment horizontal="center" vertical="center" wrapText="1"/>
    </xf>
    <xf numFmtId="0" fontId="4" fillId="2" borderId="3" xfId="1274" applyFont="1" applyFill="1" applyBorder="1" applyAlignment="1">
      <alignment horizontal="center" vertical="center"/>
    </xf>
    <xf numFmtId="0" fontId="2" fillId="2" borderId="3" xfId="1274" applyFont="1" applyFill="1" applyBorder="1" applyAlignment="1">
      <alignment horizontal="center" vertical="center"/>
    </xf>
    <xf numFmtId="177" fontId="2" fillId="0" borderId="1" xfId="234" applyNumberFormat="1" applyFont="1" applyFill="1" applyBorder="1" applyAlignment="1">
      <alignment horizontal="center" vertical="center" wrapText="1"/>
    </xf>
    <xf numFmtId="177" fontId="2" fillId="2" borderId="1" xfId="1478" applyNumberFormat="1" applyFont="1" applyFill="1" applyBorder="1" applyAlignment="1">
      <alignment horizontal="center" vertical="center"/>
    </xf>
    <xf numFmtId="177" fontId="2" fillId="2" borderId="1" xfId="1478" applyNumberFormat="1" applyFont="1" applyFill="1" applyBorder="1" applyAlignment="1" applyProtection="1">
      <alignment horizontal="center" vertical="center"/>
    </xf>
    <xf numFmtId="177" fontId="2" fillId="2" borderId="1" xfId="1357" applyNumberFormat="1" applyFont="1" applyFill="1" applyBorder="1" applyAlignment="1">
      <alignment horizontal="center" vertical="center"/>
    </xf>
    <xf numFmtId="177" fontId="2" fillId="2" borderId="1" xfId="1349" applyNumberFormat="1" applyFont="1" applyFill="1" applyBorder="1" applyAlignment="1">
      <alignment horizontal="center" vertical="center"/>
    </xf>
    <xf numFmtId="0" fontId="4" fillId="2" borderId="1" xfId="1274" applyFont="1" applyFill="1" applyBorder="1" applyAlignment="1">
      <alignment horizontal="center" vertical="center" wrapText="1"/>
    </xf>
    <xf numFmtId="0" fontId="4" fillId="2" borderId="1" xfId="677" applyFont="1" applyFill="1" applyBorder="1" applyAlignment="1">
      <alignment horizontal="center" vertical="center"/>
    </xf>
    <xf numFmtId="0" fontId="4" fillId="2" borderId="1" xfId="677" applyFont="1" applyFill="1" applyBorder="1" applyAlignment="1">
      <alignment horizontal="center" vertical="center" wrapText="1"/>
    </xf>
    <xf numFmtId="0" fontId="4" fillId="0" borderId="0" xfId="0" applyFont="1" applyFill="1" applyBorder="1" applyAlignment="1">
      <alignment horizontal="center" vertical="center"/>
    </xf>
    <xf numFmtId="177" fontId="2" fillId="2" borderId="1" xfId="1303" applyNumberFormat="1" applyFont="1" applyFill="1" applyBorder="1" applyAlignment="1">
      <alignment horizontal="center" vertical="center"/>
    </xf>
    <xf numFmtId="177" fontId="2" fillId="2" borderId="1" xfId="1303"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0" fillId="0" borderId="0" xfId="0"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11" fillId="0" borderId="9"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3" fillId="4" borderId="1" xfId="0" applyFont="1" applyFill="1" applyBorder="1" applyAlignment="1">
      <alignment horizontal="left" vertical="center"/>
    </xf>
    <xf numFmtId="178" fontId="14" fillId="0" borderId="12" xfId="138"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0" fillId="0" borderId="10" xfId="0" applyFont="1" applyFill="1" applyBorder="1" applyAlignment="1">
      <alignment vertical="center"/>
    </xf>
    <xf numFmtId="0" fontId="0" fillId="3" borderId="0" xfId="0" applyFill="1">
      <alignment vertical="center"/>
    </xf>
    <xf numFmtId="0" fontId="1" fillId="3" borderId="0" xfId="0" applyFont="1" applyFill="1" applyAlignment="1">
      <alignment horizontal="justify" vertical="center"/>
    </xf>
    <xf numFmtId="0" fontId="10" fillId="3" borderId="0" xfId="0" applyFont="1" applyFill="1" applyAlignment="1">
      <alignment horizontal="center" vertical="center"/>
    </xf>
    <xf numFmtId="0" fontId="11" fillId="3" borderId="0" xfId="0" applyFont="1" applyFill="1" applyAlignment="1">
      <alignment horizontal="right" vertical="center"/>
    </xf>
    <xf numFmtId="0" fontId="1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left" vertical="center"/>
    </xf>
    <xf numFmtId="0" fontId="16" fillId="3"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16" fillId="3" borderId="1" xfId="0" applyFont="1" applyFill="1" applyBorder="1" applyAlignment="1">
      <alignment vertical="center"/>
    </xf>
    <xf numFmtId="0" fontId="9" fillId="3" borderId="1" xfId="0" applyFont="1" applyFill="1" applyBorder="1" applyAlignment="1">
      <alignment horizontal="center" vertical="center" wrapText="1"/>
    </xf>
    <xf numFmtId="0" fontId="0" fillId="3" borderId="0" xfId="0" applyFill="1" applyAlignment="1">
      <alignment vertical="center"/>
    </xf>
    <xf numFmtId="0" fontId="0" fillId="3" borderId="0" xfId="0" applyFill="1" applyAlignment="1">
      <alignment horizontal="center" vertical="center"/>
    </xf>
    <xf numFmtId="0" fontId="17" fillId="0" borderId="0" xfId="0" applyFont="1" applyFill="1" applyAlignment="1">
      <alignment horizontal="left" vertical="center" wrapText="1"/>
    </xf>
    <xf numFmtId="0" fontId="13" fillId="3" borderId="0" xfId="0" applyFont="1" applyFill="1" applyAlignment="1">
      <alignment horizontal="right" vertical="center"/>
    </xf>
    <xf numFmtId="0" fontId="1"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179" fontId="9" fillId="3" borderId="1" xfId="0" applyNumberFormat="1" applyFont="1" applyFill="1" applyBorder="1" applyAlignment="1">
      <alignment horizontal="center" vertical="center" wrapText="1"/>
    </xf>
    <xf numFmtId="178" fontId="9" fillId="3" borderId="1" xfId="0" applyNumberFormat="1" applyFont="1" applyFill="1" applyBorder="1" applyAlignment="1">
      <alignment horizontal="center" vertical="center" wrapText="1"/>
    </xf>
    <xf numFmtId="0" fontId="0" fillId="3" borderId="1" xfId="0" applyFont="1" applyFill="1" applyBorder="1" applyAlignment="1">
      <alignment vertical="center"/>
    </xf>
    <xf numFmtId="0" fontId="0" fillId="3" borderId="1" xfId="0" applyFill="1" applyBorder="1" applyAlignment="1">
      <alignment vertical="center"/>
    </xf>
    <xf numFmtId="0" fontId="19" fillId="3" borderId="1" xfId="0" applyFont="1" applyFill="1" applyBorder="1" applyAlignment="1">
      <alignment vertical="center" wrapText="1"/>
    </xf>
    <xf numFmtId="0" fontId="0" fillId="0" borderId="0" xfId="0" applyFill="1" applyBorder="1" applyAlignment="1">
      <alignment vertical="center"/>
    </xf>
    <xf numFmtId="178" fontId="0" fillId="0" borderId="0" xfId="0" applyNumberFormat="1" applyFill="1" applyBorder="1" applyAlignment="1">
      <alignment vertical="center"/>
    </xf>
    <xf numFmtId="178" fontId="0" fillId="0" borderId="0" xfId="0" applyNumberFormat="1" applyFont="1" applyFill="1" applyBorder="1" applyAlignment="1">
      <alignment vertical="center"/>
    </xf>
    <xf numFmtId="0" fontId="20" fillId="0" borderId="0" xfId="0" applyFont="1" applyFill="1" applyBorder="1" applyAlignment="1">
      <alignment horizontal="center" vertical="center"/>
    </xf>
    <xf numFmtId="178" fontId="20" fillId="0" borderId="0" xfId="0" applyNumberFormat="1" applyFont="1" applyFill="1" applyBorder="1" applyAlignment="1">
      <alignment horizontal="center" vertical="center"/>
    </xf>
    <xf numFmtId="0" fontId="21" fillId="0" borderId="0" xfId="0" applyFont="1" applyFill="1" applyBorder="1" applyAlignment="1">
      <alignment horizontal="right" vertical="center"/>
    </xf>
    <xf numFmtId="0" fontId="22" fillId="0" borderId="0" xfId="0" applyFont="1" applyFill="1" applyBorder="1" applyAlignment="1">
      <alignment horizontal="right" vertical="center"/>
    </xf>
    <xf numFmtId="0" fontId="1" fillId="0" borderId="1" xfId="0" applyFont="1" applyFill="1" applyBorder="1" applyAlignment="1">
      <alignment horizontal="center" vertical="center" wrapText="1"/>
    </xf>
    <xf numFmtId="178" fontId="1" fillId="0" borderId="1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178" fontId="1" fillId="0" borderId="10"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4"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80" fontId="25" fillId="0" borderId="1"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178" fontId="18" fillId="0" borderId="1" xfId="0" applyNumberFormat="1" applyFont="1" applyFill="1" applyBorder="1" applyAlignment="1">
      <alignment horizontal="center" vertical="center" wrapText="1"/>
    </xf>
    <xf numFmtId="0" fontId="26" fillId="0" borderId="1" xfId="0" applyFont="1"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xf>
    <xf numFmtId="178" fontId="11" fillId="0" borderId="0" xfId="0" applyNumberFormat="1" applyFont="1" applyFill="1" applyBorder="1" applyAlignment="1">
      <alignment horizontal="center" vertical="center" wrapText="1"/>
    </xf>
    <xf numFmtId="0" fontId="27" fillId="3" borderId="0" xfId="0" applyFont="1" applyFill="1" applyAlignment="1">
      <alignment vertical="center"/>
    </xf>
    <xf numFmtId="0" fontId="26" fillId="3" borderId="0" xfId="0" applyFont="1" applyFill="1" applyAlignment="1">
      <alignment vertical="center"/>
    </xf>
    <xf numFmtId="0" fontId="0" fillId="0" borderId="0" xfId="0" applyFill="1" applyAlignment="1">
      <alignment vertical="center"/>
    </xf>
    <xf numFmtId="0" fontId="20" fillId="3" borderId="0" xfId="0" applyFont="1" applyFill="1" applyAlignment="1">
      <alignment horizontal="center" vertical="center"/>
    </xf>
    <xf numFmtId="0" fontId="9" fillId="3" borderId="0" xfId="0" applyFont="1" applyFill="1" applyAlignment="1">
      <alignment horizontal="right" vertical="center"/>
    </xf>
    <xf numFmtId="0" fontId="0" fillId="3" borderId="9" xfId="0" applyFill="1" applyBorder="1" applyAlignment="1">
      <alignment vertical="center"/>
    </xf>
    <xf numFmtId="0" fontId="0" fillId="0" borderId="9" xfId="0" applyFill="1" applyBorder="1" applyAlignment="1">
      <alignment vertical="center"/>
    </xf>
    <xf numFmtId="0" fontId="28" fillId="3" borderId="1" xfId="0" applyFont="1" applyFill="1" applyBorder="1" applyAlignment="1">
      <alignment horizontal="left" vertical="center" wrapText="1"/>
    </xf>
    <xf numFmtId="179" fontId="9" fillId="0" borderId="1" xfId="0" applyNumberFormat="1" applyFont="1" applyFill="1" applyBorder="1" applyAlignment="1">
      <alignment horizontal="center" vertical="center" wrapText="1"/>
    </xf>
    <xf numFmtId="0" fontId="29" fillId="3" borderId="1" xfId="0" applyFont="1" applyFill="1" applyBorder="1" applyAlignment="1">
      <alignment horizontal="left" vertical="center" wrapText="1"/>
    </xf>
    <xf numFmtId="178" fontId="24" fillId="0" borderId="1"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8" fillId="3" borderId="1" xfId="0" applyFont="1" applyFill="1" applyBorder="1" applyAlignment="1">
      <alignment horizontal="left" vertical="center" wrapText="1" indent="2"/>
    </xf>
    <xf numFmtId="0" fontId="9" fillId="3" borderId="1" xfId="0" applyFont="1" applyFill="1" applyBorder="1" applyAlignment="1">
      <alignment horizontal="left" vertical="center" wrapText="1" indent="2"/>
    </xf>
    <xf numFmtId="0" fontId="27" fillId="3" borderId="1" xfId="0" applyFont="1" applyFill="1" applyBorder="1" applyAlignment="1">
      <alignment vertical="center"/>
    </xf>
    <xf numFmtId="0" fontId="29" fillId="0"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9" fillId="0" borderId="1" xfId="0" applyFont="1" applyFill="1" applyBorder="1" applyAlignment="1">
      <alignment horizontal="left" vertical="center" wrapText="1" indent="2"/>
    </xf>
    <xf numFmtId="178" fontId="18" fillId="3" borderId="1"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xf>
    <xf numFmtId="179" fontId="18" fillId="3"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179" fontId="18" fillId="3" borderId="1" xfId="0" applyNumberFormat="1" applyFont="1" applyFill="1" applyBorder="1" applyAlignment="1">
      <alignment horizontal="center" vertical="center" wrapText="1"/>
    </xf>
    <xf numFmtId="0" fontId="9" fillId="3"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26" fillId="3" borderId="1" xfId="0" applyFont="1" applyFill="1" applyBorder="1" applyAlignment="1">
      <alignment vertical="center"/>
    </xf>
    <xf numFmtId="0" fontId="0" fillId="3" borderId="0" xfId="0" applyFont="1" applyFill="1" applyBorder="1" applyAlignment="1">
      <alignment vertical="center"/>
    </xf>
    <xf numFmtId="0" fontId="0" fillId="3" borderId="0" xfId="0" applyFont="1" applyFill="1" applyBorder="1" applyAlignment="1">
      <alignment horizontal="center" vertical="center"/>
    </xf>
    <xf numFmtId="0" fontId="12" fillId="3" borderId="0" xfId="0" applyFont="1" applyFill="1" applyBorder="1" applyAlignment="1">
      <alignment horizontal="justify" vertical="center"/>
    </xf>
    <xf numFmtId="181" fontId="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181" fontId="10" fillId="3" borderId="0" xfId="0" applyNumberFormat="1" applyFont="1" applyFill="1" applyBorder="1" applyAlignment="1">
      <alignment horizontal="center" vertical="center"/>
    </xf>
    <xf numFmtId="0" fontId="30" fillId="3" borderId="0" xfId="0" applyFont="1" applyFill="1" applyBorder="1" applyAlignment="1">
      <alignment horizontal="right" vertical="center"/>
    </xf>
    <xf numFmtId="181" fontId="0" fillId="3" borderId="9" xfId="0" applyNumberFormat="1" applyFont="1" applyFill="1" applyBorder="1" applyAlignment="1">
      <alignment horizontal="center" vertical="center"/>
    </xf>
    <xf numFmtId="0" fontId="12" fillId="3" borderId="1" xfId="0" applyFont="1" applyFill="1" applyBorder="1" applyAlignment="1">
      <alignment horizontal="center" vertical="center"/>
    </xf>
    <xf numFmtId="181" fontId="12" fillId="3" borderId="1" xfId="0" applyNumberFormat="1" applyFont="1" applyFill="1" applyBorder="1" applyAlignment="1">
      <alignment horizontal="center" vertical="center" wrapText="1"/>
    </xf>
    <xf numFmtId="181" fontId="12" fillId="3" borderId="0" xfId="0" applyNumberFormat="1" applyFont="1" applyFill="1" applyBorder="1" applyAlignment="1">
      <alignment horizontal="center" vertical="center" wrapText="1"/>
    </xf>
    <xf numFmtId="181" fontId="12" fillId="3" borderId="10" xfId="0" applyNumberFormat="1" applyFont="1" applyFill="1" applyBorder="1" applyAlignment="1">
      <alignment horizontal="center" vertical="center" wrapText="1"/>
    </xf>
    <xf numFmtId="181" fontId="12" fillId="3" borderId="14" xfId="0" applyNumberFormat="1" applyFont="1" applyFill="1" applyBorder="1" applyAlignment="1">
      <alignment horizontal="center" vertical="center" wrapText="1"/>
    </xf>
    <xf numFmtId="181" fontId="12" fillId="3" borderId="15" xfId="0" applyNumberFormat="1" applyFont="1" applyFill="1" applyBorder="1" applyAlignment="1">
      <alignment horizontal="center" vertical="center" wrapText="1"/>
    </xf>
    <xf numFmtId="0" fontId="18" fillId="3" borderId="1" xfId="0" applyFont="1" applyFill="1" applyBorder="1" applyAlignment="1">
      <alignment horizontal="left" vertical="center"/>
    </xf>
    <xf numFmtId="178" fontId="18" fillId="3" borderId="1" xfId="0" applyNumberFormat="1" applyFont="1" applyFill="1" applyBorder="1" applyAlignment="1">
      <alignment horizontal="center" vertical="center"/>
    </xf>
    <xf numFmtId="178" fontId="13" fillId="0" borderId="1" xfId="0" applyNumberFormat="1" applyFont="1" applyFill="1" applyBorder="1" applyAlignment="1">
      <alignment horizontal="center" vertical="center"/>
    </xf>
    <xf numFmtId="178" fontId="9" fillId="3" borderId="9" xfId="0" applyNumberFormat="1" applyFont="1" applyFill="1" applyBorder="1" applyAlignment="1">
      <alignment horizontal="center" vertical="center"/>
    </xf>
    <xf numFmtId="178" fontId="13" fillId="3" borderId="1" xfId="0" applyNumberFormat="1" applyFont="1" applyFill="1" applyBorder="1" applyAlignment="1">
      <alignment horizontal="center" vertical="center"/>
    </xf>
    <xf numFmtId="0" fontId="18" fillId="3" borderId="0" xfId="0" applyFont="1" applyFill="1" applyBorder="1" applyAlignment="1">
      <alignment horizontal="left" vertical="center" wrapText="1"/>
    </xf>
    <xf numFmtId="181" fontId="18" fillId="3" borderId="0" xfId="0" applyNumberFormat="1" applyFont="1" applyFill="1" applyBorder="1" applyAlignment="1">
      <alignment horizontal="center" vertical="center"/>
    </xf>
    <xf numFmtId="181" fontId="31" fillId="3" borderId="9" xfId="0" applyNumberFormat="1" applyFont="1" applyFill="1" applyBorder="1" applyAlignment="1">
      <alignment horizontal="center" vertical="center"/>
    </xf>
    <xf numFmtId="181" fontId="12" fillId="3" borderId="17" xfId="0" applyNumberFormat="1" applyFont="1" applyFill="1" applyBorder="1" applyAlignment="1">
      <alignment horizontal="center" vertical="center" wrapText="1"/>
    </xf>
    <xf numFmtId="181" fontId="12" fillId="3" borderId="18" xfId="0" applyNumberFormat="1" applyFont="1" applyFill="1" applyBorder="1" applyAlignment="1">
      <alignment horizontal="center" vertical="center" wrapText="1"/>
    </xf>
    <xf numFmtId="0" fontId="12" fillId="3" borderId="0" xfId="0" applyFont="1" applyFill="1" applyAlignment="1">
      <alignment horizontal="justify" vertical="center"/>
    </xf>
    <xf numFmtId="0" fontId="32" fillId="3" borderId="0" xfId="0" applyFont="1" applyFill="1" applyAlignment="1">
      <alignment horizontal="right" vertical="center"/>
    </xf>
    <xf numFmtId="0" fontId="31" fillId="3" borderId="0" xfId="0" applyFont="1" applyFill="1" applyAlignment="1">
      <alignment horizontal="right" vertical="center"/>
    </xf>
    <xf numFmtId="0" fontId="33" fillId="3" borderId="1" xfId="0" applyFont="1" applyFill="1" applyBorder="1" applyAlignment="1">
      <alignment horizontal="center" vertical="center" wrapText="1"/>
    </xf>
    <xf numFmtId="0" fontId="18" fillId="3" borderId="0" xfId="0" applyFont="1" applyFill="1" applyAlignment="1">
      <alignment horizontal="right" vertical="center"/>
    </xf>
    <xf numFmtId="0" fontId="0" fillId="3" borderId="1" xfId="0" applyFont="1" applyFill="1" applyBorder="1" applyAlignment="1">
      <alignment horizontal="left" vertical="center" wrapText="1"/>
    </xf>
    <xf numFmtId="10" fontId="0" fillId="3" borderId="0" xfId="3" applyNumberFormat="1" applyFont="1" applyFill="1">
      <alignment vertical="center"/>
    </xf>
    <xf numFmtId="10" fontId="26" fillId="3" borderId="0" xfId="3" applyNumberFormat="1" applyFont="1" applyFill="1">
      <alignment vertical="center"/>
    </xf>
    <xf numFmtId="0" fontId="26" fillId="0" borderId="0" xfId="0" applyFont="1" applyFill="1" applyAlignment="1">
      <alignment vertical="center"/>
    </xf>
    <xf numFmtId="0" fontId="12" fillId="0" borderId="0" xfId="0" applyFont="1" applyFill="1" applyAlignment="1">
      <alignment horizontal="justify" vertical="center"/>
    </xf>
    <xf numFmtId="0" fontId="10" fillId="0" borderId="0" xfId="0" applyFont="1" applyFill="1" applyAlignment="1">
      <alignment horizontal="center" vertical="center"/>
    </xf>
    <xf numFmtId="0" fontId="18" fillId="0" borderId="9" xfId="0" applyFont="1" applyFill="1" applyBorder="1" applyAlignment="1">
      <alignment horizontal="right" vertical="center"/>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9" fillId="0" borderId="0" xfId="0" applyFont="1" applyFill="1" applyAlignment="1">
      <alignment vertical="center" wrapText="1"/>
    </xf>
    <xf numFmtId="0" fontId="34" fillId="0" borderId="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11" fillId="0" borderId="1" xfId="0" applyFont="1" applyFill="1" applyBorder="1" applyAlignment="1">
      <alignment horizontal="left" vertical="center" wrapText="1" indent="2"/>
    </xf>
    <xf numFmtId="0" fontId="36" fillId="0" borderId="1" xfId="0" applyFont="1" applyFill="1" applyBorder="1" applyAlignment="1">
      <alignment horizontal="left" vertical="center"/>
    </xf>
    <xf numFmtId="2" fontId="9" fillId="0" borderId="1" xfId="0" applyNumberFormat="1" applyFont="1" applyFill="1" applyBorder="1" applyAlignment="1">
      <alignment horizontal="center" vertical="center" wrapText="1"/>
    </xf>
    <xf numFmtId="2" fontId="3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179" fontId="34" fillId="0" borderId="1" xfId="0" applyNumberFormat="1" applyFont="1" applyFill="1" applyBorder="1" applyAlignment="1">
      <alignment horizontal="center" vertical="center" wrapText="1"/>
    </xf>
    <xf numFmtId="2" fontId="34" fillId="0" borderId="1" xfId="0" applyNumberFormat="1" applyFont="1" applyFill="1" applyBorder="1" applyAlignment="1">
      <alignment horizontal="center" vertical="center" wrapText="1"/>
    </xf>
    <xf numFmtId="0" fontId="38" fillId="0" borderId="9" xfId="0" applyFont="1" applyFill="1" applyBorder="1" applyAlignment="1">
      <alignment horizontal="center" vertical="center"/>
    </xf>
    <xf numFmtId="0" fontId="12" fillId="0" borderId="6" xfId="0" applyFont="1" applyFill="1" applyBorder="1" applyAlignment="1">
      <alignment horizontal="center" vertical="center" wrapText="1"/>
    </xf>
    <xf numFmtId="178" fontId="35"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39" fillId="0" borderId="4" xfId="0" applyFont="1" applyFill="1" applyBorder="1" applyAlignment="1">
      <alignment horizontal="left" vertical="center" shrinkToFit="1"/>
    </xf>
    <xf numFmtId="0" fontId="40" fillId="0" borderId="1" xfId="0" applyFont="1" applyFill="1" applyBorder="1" applyAlignment="1">
      <alignment horizontal="left" vertical="center" wrapText="1"/>
    </xf>
    <xf numFmtId="0" fontId="41" fillId="0" borderId="1" xfId="0" applyFont="1" applyFill="1" applyBorder="1" applyAlignment="1">
      <alignment horizontal="left" vertical="center" shrinkToFit="1"/>
    </xf>
    <xf numFmtId="0" fontId="41" fillId="0" borderId="1" xfId="0" applyFont="1" applyFill="1" applyBorder="1" applyAlignment="1">
      <alignment horizontal="center" vertical="center" wrapText="1"/>
    </xf>
    <xf numFmtId="0" fontId="39" fillId="0" borderId="1"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0" fillId="0" borderId="1" xfId="0" applyFont="1" applyFill="1" applyBorder="1" applyAlignment="1">
      <alignment horizontal="left" vertical="center" shrinkToFit="1"/>
    </xf>
    <xf numFmtId="0" fontId="0" fillId="0" borderId="1" xfId="0" applyFill="1" applyBorder="1" applyAlignment="1">
      <alignment horizontal="left" vertical="center" shrinkToFit="1"/>
    </xf>
    <xf numFmtId="0" fontId="0" fillId="0" borderId="1" xfId="0" applyFill="1" applyBorder="1" applyAlignment="1">
      <alignment horizontal="left" vertical="center" wrapText="1"/>
    </xf>
    <xf numFmtId="0" fontId="42"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10" fontId="0" fillId="0" borderId="0" xfId="3" applyNumberFormat="1" applyFill="1" applyAlignment="1">
      <alignment vertical="center"/>
    </xf>
  </cellXfs>
  <cellStyles count="16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常规 3 4 3" xfId="50"/>
    <cellStyle name="40% - 强调文字颜色 2 2 3 2 2" xfId="51"/>
    <cellStyle name="40% - 强调文字颜色 3 3 3 2" xfId="52"/>
    <cellStyle name="链接单元格 2 5" xfId="53"/>
    <cellStyle name="标题 5 2 4" xfId="54"/>
    <cellStyle name="标题 6 3 2 2" xfId="55"/>
    <cellStyle name="常规 12 2 3" xfId="56"/>
    <cellStyle name="强调文字颜色 5 3 3" xfId="57"/>
    <cellStyle name="60% - 强调文字颜色 6 3 2" xfId="58"/>
    <cellStyle name="常规 3 6 3" xfId="59"/>
    <cellStyle name="40% - 强调文字颜色 5 3 3 2" xfId="60"/>
    <cellStyle name="常规 3 3 2 4" xfId="61"/>
    <cellStyle name="适中 2 4 2" xfId="62"/>
    <cellStyle name="60% - 强调文字颜色 6 2 3 2" xfId="63"/>
    <cellStyle name="20% - 强调文字颜色 1 3 5" xfId="64"/>
    <cellStyle name="强调文字颜色 3 3 2 3 2" xfId="65"/>
    <cellStyle name="60% - 强调文字颜色 2 3" xfId="66"/>
    <cellStyle name="解释性文本 2 2" xfId="67"/>
    <cellStyle name="40% - 强调文字颜色 2 3 2 3 2" xfId="68"/>
    <cellStyle name="常规 6 5" xfId="69"/>
    <cellStyle name="常规 4 2 2 3" xfId="70"/>
    <cellStyle name="常规 3 6 2 2 2" xfId="71"/>
    <cellStyle name="60% - 强调文字颜色 2 2 2" xfId="72"/>
    <cellStyle name="20% - 强调文字颜色 2 3 2 4" xfId="73"/>
    <cellStyle name="解释性文本 2 2 3 2" xfId="74"/>
    <cellStyle name="标题 4 3 2" xfId="75"/>
    <cellStyle name="汇总 2 2 2" xfId="76"/>
    <cellStyle name="常规 5 2 2" xfId="77"/>
    <cellStyle name="强调文字颜色 1 2 3 2" xfId="78"/>
    <cellStyle name="20% - 强调文字颜色 2 3 2 2 3" xfId="79"/>
    <cellStyle name="强调文字颜色 1 2 3 3" xfId="80"/>
    <cellStyle name="60% - 强调文字颜色 2 2 2 3" xfId="81"/>
    <cellStyle name="20% - 强调文字颜色 5 3 5" xfId="82"/>
    <cellStyle name="常规 5 2 3" xfId="83"/>
    <cellStyle name="20% - 强调文字颜色 1 2 2 3" xfId="84"/>
    <cellStyle name="标题 6" xfId="85"/>
    <cellStyle name="计算 2 3 3" xfId="86"/>
    <cellStyle name="标题 1 2 2 4" xfId="87"/>
    <cellStyle name="常规 13 5" xfId="88"/>
    <cellStyle name="计算 3 2" xfId="89"/>
    <cellStyle name="警告文本 2 4 2" xfId="90"/>
    <cellStyle name="链接单元格 2 2 4" xfId="91"/>
    <cellStyle name="标题 3 3 2 2 2" xfId="92"/>
    <cellStyle name="40% - 强调文字颜色 4 2 3 3" xfId="93"/>
    <cellStyle name="20% - 强调文字颜色 6 3 5" xfId="94"/>
    <cellStyle name="40% - 强调文字颜色 5 3 3" xfId="95"/>
    <cellStyle name="差 2 3 2" xfId="96"/>
    <cellStyle name="60% - 强调文字颜色 3 2 3 2" xfId="97"/>
    <cellStyle name="输出 3 3" xfId="98"/>
    <cellStyle name="20% - 强调文字颜色 6 2 2 3" xfId="99"/>
    <cellStyle name="汇总 3 2 3" xfId="100"/>
    <cellStyle name="警告文本 3 2 2" xfId="101"/>
    <cellStyle name="标题 5 3 3" xfId="102"/>
    <cellStyle name="常规 2 2 2 4" xfId="103"/>
    <cellStyle name="40% - 强调文字颜色 4 2 3 2" xfId="104"/>
    <cellStyle name="链接单元格 3" xfId="105"/>
    <cellStyle name="60% - 强调文字颜色 6 3 3 2" xfId="106"/>
    <cellStyle name="常规 2 2 3" xfId="107"/>
    <cellStyle name="汇总 3 4" xfId="108"/>
    <cellStyle name="40% - 强调文字颜色 1 2 2 3 2" xfId="109"/>
    <cellStyle name="检查单元格 3 4" xfId="110"/>
    <cellStyle name="标题 5 3 2" xfId="111"/>
    <cellStyle name="60% - 强调文字颜色 1 2 3 2 2" xfId="112"/>
    <cellStyle name="标题 3 3 4 2" xfId="113"/>
    <cellStyle name="40% - 强调文字颜色 3 3 3 3" xfId="114"/>
    <cellStyle name="常规 2 5 3 2" xfId="115"/>
    <cellStyle name="适中 3 2 2 2 2" xfId="116"/>
    <cellStyle name="注释 3 2 3" xfId="117"/>
    <cellStyle name="常规 13 2 2 2" xfId="118"/>
    <cellStyle name="适中 2" xfId="119"/>
    <cellStyle name="60% - 强调文字颜色 5 2 2 3" xfId="120"/>
    <cellStyle name="输出 3 3 2" xfId="121"/>
    <cellStyle name="常规 7 2 2 2 2" xfId="122"/>
    <cellStyle name="常规 2 5 2 2 2" xfId="123"/>
    <cellStyle name="40% - 强调文字颜色 6 3 5" xfId="124"/>
    <cellStyle name="差 3" xfId="125"/>
    <cellStyle name="20% - 强调文字颜色 1 2 5" xfId="126"/>
    <cellStyle name="强调文字颜色 5 2 3 2" xfId="127"/>
    <cellStyle name="标题 2 2" xfId="128"/>
    <cellStyle name="60% - 强调文字颜色 2 2 2 2 2" xfId="129"/>
    <cellStyle name="强调文字颜色 1 2 3 2 2" xfId="130"/>
    <cellStyle name="常规 2 3 6" xfId="131"/>
    <cellStyle name="标题 5 2 2 3" xfId="132"/>
    <cellStyle name="常规 5 2 2 2" xfId="133"/>
    <cellStyle name="20% - 强调文字颜色 4 3 3" xfId="134"/>
    <cellStyle name="输出 2 2" xfId="135"/>
    <cellStyle name="60% - 强调文字颜色 1 3 4" xfId="136"/>
    <cellStyle name="20% - 强调文字颜色 4 2 4 2" xfId="137"/>
    <cellStyle name="Normal" xfId="138"/>
    <cellStyle name="60% - 强调文字颜色 5 3 2 2 2 2" xfId="139"/>
    <cellStyle name="强调文字颜色 2 2" xfId="140"/>
    <cellStyle name="常规 2 3 4" xfId="141"/>
    <cellStyle name="强调文字颜色 3 3 5" xfId="142"/>
    <cellStyle name="40% - 强调文字颜色 5 2 2 4" xfId="143"/>
    <cellStyle name="标题 4 2 2 3 2" xfId="144"/>
    <cellStyle name="20% - 强调文字颜色 4 3 2 2 2 2" xfId="145"/>
    <cellStyle name="汇总 2 3" xfId="146"/>
    <cellStyle name="链接单元格 2 3 2 2" xfId="147"/>
    <cellStyle name="常规 3 5 4" xfId="148"/>
    <cellStyle name="强调文字颜色 5 2 4" xfId="149"/>
    <cellStyle name="强调文字颜色 1 2 2" xfId="150"/>
    <cellStyle name="40% - 强调文字颜色 5 3 2 3 2" xfId="151"/>
    <cellStyle name="强调文字颜色 4 3 4 2" xfId="152"/>
    <cellStyle name="常规 9 2 2 2 2" xfId="153"/>
    <cellStyle name="40% - 强调文字颜色 1 3 2 2 2" xfId="154"/>
    <cellStyle name="20% - 强调文字颜色 1 3 3 2" xfId="155"/>
    <cellStyle name="40% - 强调文字颜色 3 2 2" xfId="156"/>
    <cellStyle name="注释 3 5" xfId="157"/>
    <cellStyle name="20% - 强调文字颜色 5 3 3 3" xfId="158"/>
    <cellStyle name="检查单元格 2 4 2" xfId="159"/>
    <cellStyle name="常规 10 4 2" xfId="160"/>
    <cellStyle name="40% - 强调文字颜色 1 3 2 2 2 2" xfId="161"/>
    <cellStyle name="常规 3 7 3" xfId="162"/>
    <cellStyle name="20% - 强调文字颜色 5 3 2 2 2 2" xfId="163"/>
    <cellStyle name="常规 3 4 2 4" xfId="164"/>
    <cellStyle name="强调文字颜色 6 3 3 2 2" xfId="165"/>
    <cellStyle name="常规 3 3 3" xfId="166"/>
    <cellStyle name="20% - 强调文字颜色 6 3 3 3" xfId="167"/>
    <cellStyle name="20% - 强调文字颜色 1 3 3 3" xfId="168"/>
    <cellStyle name="40% - 强调文字颜色 3 2 3" xfId="169"/>
    <cellStyle name="40% - 强调文字颜色 6 2 2 2 2 2" xfId="170"/>
    <cellStyle name="计算 2 2 3" xfId="171"/>
    <cellStyle name="计算 2 3 2 2" xfId="172"/>
    <cellStyle name="标题 1 2 2 3 2" xfId="173"/>
    <cellStyle name="40% - 强调文字颜色 4 2 4" xfId="174"/>
    <cellStyle name="20% - 强调文字颜色 4 2 2 2" xfId="175"/>
    <cellStyle name="20% - 强调文字颜色 3 3 4" xfId="176"/>
    <cellStyle name="40% - 强调文字颜色 1 2" xfId="177"/>
    <cellStyle name="40% - 强调文字颜色 1 3 2 2 3" xfId="178"/>
    <cellStyle name="输入 2 2 2 2 2" xfId="179"/>
    <cellStyle name="好 3 4" xfId="180"/>
    <cellStyle name="40% - 强调文字颜色 6 3" xfId="181"/>
    <cellStyle name="20% - 强调文字颜色 3 3 2 3" xfId="182"/>
    <cellStyle name="标题 4 2 3 3" xfId="183"/>
    <cellStyle name="20% - 强调文字颜色 4 3 2 3 2" xfId="184"/>
    <cellStyle name="强调文字颜色 1 3 3 2 2" xfId="185"/>
    <cellStyle name="标题 6 2 2 3" xfId="186"/>
    <cellStyle name="常规 6 2 2 2" xfId="187"/>
    <cellStyle name="注释 2 2 2" xfId="188"/>
    <cellStyle name="60% - 强调文字颜色 2 3 2 2 2" xfId="189"/>
    <cellStyle name="40% - 强调文字颜色 4 3 3 3" xfId="190"/>
    <cellStyle name="警告文本 3 4 2" xfId="191"/>
    <cellStyle name="链接单元格 3 2 4" xfId="192"/>
    <cellStyle name="40% - 强调文字颜色 2 3" xfId="193"/>
    <cellStyle name="60% - 强调文字颜色 5 2 4 2" xfId="194"/>
    <cellStyle name="常规 2 3 2 2 2 2" xfId="195"/>
    <cellStyle name="检查单元格 2 2 4" xfId="196"/>
    <cellStyle name="常规 11 3 2 2" xfId="197"/>
    <cellStyle name="常规 18" xfId="198"/>
    <cellStyle name="常规 23" xfId="199"/>
    <cellStyle name="60% - 强调文字颜色 4 3 5" xfId="200"/>
    <cellStyle name="强调文字颜色 1 2 2 2 2 2" xfId="201"/>
    <cellStyle name="常规 3 9" xfId="202"/>
    <cellStyle name="强调文字颜色 2 3 3 3" xfId="203"/>
    <cellStyle name="强调文字颜色 1 3 2 3 2" xfId="204"/>
    <cellStyle name="40% - 强调文字颜色 5 2 3 2 2" xfId="205"/>
    <cellStyle name="好 2 3 2" xfId="206"/>
    <cellStyle name="40% - 强调文字颜色 5 2 2" xfId="207"/>
    <cellStyle name="解释性文本 3 2 4" xfId="208"/>
    <cellStyle name="60% - 强调文字颜色 5 2 2 2 2 2" xfId="209"/>
    <cellStyle name="计算 2 2 4" xfId="210"/>
    <cellStyle name="20% - 强调文字颜色 1 3 3 2 2" xfId="211"/>
    <cellStyle name="40% - 强调文字颜色 3 2 4" xfId="212"/>
    <cellStyle name="常规 13" xfId="213"/>
    <cellStyle name="标题 6 2 2" xfId="214"/>
    <cellStyle name="40% - 强调文字颜色 4 3 2 3 2" xfId="215"/>
    <cellStyle name="标题 1 2 2 2 2" xfId="216"/>
    <cellStyle name="警告文本 3 2 2 3" xfId="217"/>
    <cellStyle name="常规 8 2 3" xfId="218"/>
    <cellStyle name="常规 6 2 3 2" xfId="219"/>
    <cellStyle name="链接单元格 2" xfId="220"/>
    <cellStyle name="20% - 强调文字颜色 4 3 3 2 2" xfId="221"/>
    <cellStyle name="60% - 强调文字颜色 2 2 4 2" xfId="222"/>
    <cellStyle name="60% - 强调文字颜色 3 3 4" xfId="223"/>
    <cellStyle name="强调文字颜色 2 3 5" xfId="224"/>
    <cellStyle name="标题 4 3 2 3" xfId="225"/>
    <cellStyle name="常规 2" xfId="226"/>
    <cellStyle name="标题 2 2 3 2 2" xfId="227"/>
    <cellStyle name="强调文字颜色 3 2" xfId="228"/>
    <cellStyle name="20% - 强调文字颜色 3 3 2 2 2 2" xfId="229"/>
    <cellStyle name="适中 2 2 2 2" xfId="230"/>
    <cellStyle name="标题 1 2 4 2" xfId="231"/>
    <cellStyle name="20% - 强调文字颜色 1 2 2 2 2 2" xfId="232"/>
    <cellStyle name="标题 5 2 2" xfId="233"/>
    <cellStyle name="常规 2 9" xfId="234"/>
    <cellStyle name="输入 3" xfId="235"/>
    <cellStyle name="强调文字颜色 2 3 2 3" xfId="236"/>
    <cellStyle name="20% - 强调文字颜色 2 2 2 2 3" xfId="237"/>
    <cellStyle name="标题 3 2 4" xfId="238"/>
    <cellStyle name="汇总 2 3 2 2" xfId="239"/>
    <cellStyle name="常规 21" xfId="240"/>
    <cellStyle name="常规 16" xfId="241"/>
    <cellStyle name="检查单元格 2 2 2" xfId="242"/>
    <cellStyle name="60% - 强调文字颜色 4 3 3" xfId="243"/>
    <cellStyle name="强调文字颜色 3 3 4" xfId="244"/>
    <cellStyle name="40% - 强调文字颜色 5 2 2 3" xfId="245"/>
    <cellStyle name="标题 2 3" xfId="246"/>
    <cellStyle name="常规 10 2 3 2" xfId="247"/>
    <cellStyle name="60% - 强调文字颜色 4 2 2 3" xfId="248"/>
    <cellStyle name="强调文字颜色 3 2 3 3" xfId="249"/>
    <cellStyle name="标题 1 2 2" xfId="250"/>
    <cellStyle name="40% - 强调文字颜色 3 3 4 2" xfId="251"/>
    <cellStyle name="40% - 强调文字颜色 3 2 3 2 2" xfId="252"/>
    <cellStyle name="常规 2 5 4" xfId="253"/>
    <cellStyle name="链接单元格 2 2 2 2" xfId="254"/>
    <cellStyle name="20% - 强调文字颜色 3 2 3" xfId="255"/>
    <cellStyle name="输出 3 2 3" xfId="256"/>
    <cellStyle name="40% - 强调文字颜色 4 2 2 3 2" xfId="257"/>
    <cellStyle name="40% - 强调文字颜色 5 2 3 3" xfId="258"/>
    <cellStyle name="检查单元格 2 3 2" xfId="259"/>
    <cellStyle name="警告文本 2 3 2 2" xfId="260"/>
    <cellStyle name="常规 3 5 2 4" xfId="261"/>
    <cellStyle name="常规 4 3 3" xfId="262"/>
    <cellStyle name="常规 5 5" xfId="263"/>
    <cellStyle name="强调文字颜色 2 2 3 2" xfId="264"/>
    <cellStyle name="20% - 强调文字颜色 2 3" xfId="265"/>
    <cellStyle name="60% - 强调文字颜色 3 2 2 2" xfId="266"/>
    <cellStyle name="常规 3 5 2 3 2" xfId="267"/>
    <cellStyle name="标题 3 2" xfId="268"/>
    <cellStyle name="60% - 强调文字颜色 2 2 2 3 2" xfId="269"/>
    <cellStyle name="汇总 3 2" xfId="270"/>
    <cellStyle name="强调文字颜色 6 2 2 4" xfId="271"/>
    <cellStyle name="40% - 强调文字颜色 4 2 2 3" xfId="272"/>
    <cellStyle name="注释 2 4" xfId="273"/>
    <cellStyle name="60% - 强调文字颜色 2 3 2 4" xfId="274"/>
    <cellStyle name="强调文字颜色 2 2 2 2 3" xfId="275"/>
    <cellStyle name="20% - 强调文字颜色 1 3 3" xfId="276"/>
    <cellStyle name="60% - 强调文字颜色 6 2 2 2 2" xfId="277"/>
    <cellStyle name="常规 2 4 2 2 2" xfId="278"/>
    <cellStyle name="强调文字颜色 6 2" xfId="279"/>
    <cellStyle name="20% - 强调文字颜色 4 3 2 3" xfId="280"/>
    <cellStyle name="20% - 强调文字颜色 4 3 5" xfId="281"/>
    <cellStyle name="差 2 2 3" xfId="282"/>
    <cellStyle name="常规 15" xfId="283"/>
    <cellStyle name="常规 20" xfId="284"/>
    <cellStyle name="60% - 强调文字颜色 4 3 2" xfId="285"/>
    <cellStyle name="适中 3 4" xfId="286"/>
    <cellStyle name="差 2 3 2 2" xfId="287"/>
    <cellStyle name="好 2" xfId="288"/>
    <cellStyle name="差 3 4 2" xfId="289"/>
    <cellStyle name="强调文字颜色 2 2 2 4" xfId="290"/>
    <cellStyle name="解释性文本 3 2 2" xfId="291"/>
    <cellStyle name="60% - 强调文字颜色 6 2 5" xfId="292"/>
    <cellStyle name="常规 8 3 3" xfId="293"/>
    <cellStyle name="标题 4 3" xfId="294"/>
    <cellStyle name="60% - 强调文字颜色 4 2 3 2 2" xfId="295"/>
    <cellStyle name="解释性文本 2 2 3" xfId="296"/>
    <cellStyle name="20% - 强调文字颜色 4 2 2 2 2 2" xfId="297"/>
    <cellStyle name="标题 3 2 2 3 2" xfId="298"/>
    <cellStyle name="差 3 2 4" xfId="299"/>
    <cellStyle name="强调文字颜色 4 2 3 2 2" xfId="300"/>
    <cellStyle name="40% - 强调文字颜色 5 2" xfId="301"/>
    <cellStyle name="好 2 3" xfId="302"/>
    <cellStyle name="60% - 强调文字颜色 5 2 2 2 2" xfId="303"/>
    <cellStyle name="常规 2 3" xfId="304"/>
    <cellStyle name="强调文字颜色 1 3 2 2 2 2" xfId="305"/>
    <cellStyle name="40% - 强调文字颜色 6 3 2 2 2 2" xfId="306"/>
    <cellStyle name="解释性文本 3 2 2 2" xfId="307"/>
    <cellStyle name="40% - 强调文字颜色 3 2 2 3 2" xfId="308"/>
    <cellStyle name="差 3 3 3" xfId="309"/>
    <cellStyle name="40% - 强调文字颜色 2 3 3 2" xfId="310"/>
    <cellStyle name="适中 2 2 4" xfId="311"/>
    <cellStyle name="链接单元格 2 4 2" xfId="312"/>
    <cellStyle name="40% - 强调文字颜色 6 2 4" xfId="313"/>
    <cellStyle name="常规 6 2" xfId="314"/>
    <cellStyle name="强调文字颜色 6 2 2 2 3" xfId="315"/>
    <cellStyle name="输出 2 3 3" xfId="316"/>
    <cellStyle name="60% - 强调文字颜色 3 2 2 2 3" xfId="317"/>
    <cellStyle name="解释性文本 2 2 2" xfId="318"/>
    <cellStyle name="60% - 强调文字颜色 5 2 5" xfId="319"/>
    <cellStyle name="差 2 3 3" xfId="320"/>
    <cellStyle name="60% - 强调文字颜色 1 2 2 2 2" xfId="321"/>
    <cellStyle name="20% - 强调文字颜色 2 3 3 2" xfId="322"/>
    <cellStyle name="60% - 强调文字颜色 6 3 2 2 3" xfId="323"/>
    <cellStyle name="标题 4 2 2" xfId="324"/>
    <cellStyle name="解释性文本 2 2 2 2" xfId="325"/>
    <cellStyle name="常规 10 2 2 2" xfId="326"/>
    <cellStyle name="标题 3 2 5" xfId="327"/>
    <cellStyle name="60% - 强调文字颜色 1 2 2 3" xfId="328"/>
    <cellStyle name="强调文字颜色 4 2 2" xfId="329"/>
    <cellStyle name="常规 2 5 2" xfId="330"/>
    <cellStyle name="常规 2 5 3" xfId="331"/>
    <cellStyle name="40% - 强调文字颜色 2 2 2 3 2" xfId="332"/>
    <cellStyle name="60% - 强调文字颜色 6 3 3" xfId="333"/>
    <cellStyle name="60% - 强调文字颜色 1 2 3" xfId="334"/>
    <cellStyle name="常规 4 2 4" xfId="335"/>
    <cellStyle name="常规 4 6" xfId="336"/>
    <cellStyle name="20% - 强调文字颜色 4 3 2 4" xfId="337"/>
    <cellStyle name="强调文字颜色 6 3 2 3 2" xfId="338"/>
    <cellStyle name="20% - 强调文字颜色 5 3 2 3" xfId="339"/>
    <cellStyle name="常规 7 2 3 2" xfId="340"/>
    <cellStyle name="40% - 强调文字颜色 4 3 2 4" xfId="341"/>
    <cellStyle name="强调文字颜色 5 2 2 2" xfId="342"/>
    <cellStyle name="输入 3 2 2 2 2" xfId="343"/>
    <cellStyle name="常规 2 3 2 2 2" xfId="344"/>
    <cellStyle name="汇总 3 2 2 2 2" xfId="345"/>
    <cellStyle name="常规 3" xfId="346"/>
    <cellStyle name="标题 1 3 2 2 2 2" xfId="347"/>
    <cellStyle name="好 3 2 2 3" xfId="348"/>
    <cellStyle name="常规 3 3 5" xfId="349"/>
    <cellStyle name="20% - 强调文字颜色 4 2" xfId="350"/>
    <cellStyle name="标题 5 3 2 2" xfId="351"/>
    <cellStyle name="60% - 强调文字颜色 2 3 2 2" xfId="352"/>
    <cellStyle name="注释 2 2" xfId="353"/>
    <cellStyle name="强调文字颜色 6 2 3 3" xfId="354"/>
    <cellStyle name="解释性文本 2" xfId="355"/>
    <cellStyle name="40% - 强调文字颜色 2 3 2 3" xfId="356"/>
    <cellStyle name="40% - 强调文字颜色 2 2 2 2 2 2" xfId="357"/>
    <cellStyle name="常规 2 4 3 2" xfId="358"/>
    <cellStyle name="20% - 强调文字颜色 4 2 2 2 3" xfId="359"/>
    <cellStyle name="常规 11 3" xfId="360"/>
    <cellStyle name="60% - 强调文字颜色 3 3 4 2" xfId="361"/>
    <cellStyle name="40% - 强调文字颜色 4 3 2 2 3" xfId="362"/>
    <cellStyle name="标题 4 3 2 3 2" xfId="363"/>
    <cellStyle name="40% - 强调文字颜色 6 2 2 4" xfId="364"/>
    <cellStyle name="60% - 强调文字颜色 6 3 4 2" xfId="365"/>
    <cellStyle name="40% - 强调文字颜色 5 3 5" xfId="366"/>
    <cellStyle name="60% - 强调文字颜色 1 2 2 2 2 2" xfId="367"/>
    <cellStyle name="60% - 强调文字颜色 5 2 2 2 3" xfId="368"/>
    <cellStyle name="40% - 强调文字颜色 2 2 2 3" xfId="369"/>
    <cellStyle name="注释 3 2 3 2" xfId="370"/>
    <cellStyle name="60% - 强调文字颜色 6 2 2 4" xfId="371"/>
    <cellStyle name="常规 2 4 2 4" xfId="372"/>
    <cellStyle name="输出 2 2 3" xfId="373"/>
    <cellStyle name="常规 2 2 2 2" xfId="374"/>
    <cellStyle name="20% - 强调文字颜色 6 2 2 2 2" xfId="375"/>
    <cellStyle name="强调文字颜色 4 3 3" xfId="376"/>
    <cellStyle name="40% - 强调文字颜色 5 3 2 2" xfId="377"/>
    <cellStyle name="40% - 强调文字颜色 1 2 3 2" xfId="378"/>
    <cellStyle name="常规 3 5 2" xfId="379"/>
    <cellStyle name="60% - 强调文字颜色 1 3 2 3" xfId="380"/>
    <cellStyle name="20% - 强调文字颜色 4 3 3 2" xfId="381"/>
    <cellStyle name="40% - 强调文字颜色 5 2 2 2 3" xfId="382"/>
    <cellStyle name="强调文字颜色 3 3 3 3" xfId="383"/>
    <cellStyle name="标题 2 2 2" xfId="384"/>
    <cellStyle name="60% - 强调文字颜色 2 2 2 2 2 2" xfId="385"/>
    <cellStyle name="60% - 强调文字颜色 4 3 2 3" xfId="386"/>
    <cellStyle name="常规 5 2 2 2 2" xfId="387"/>
    <cellStyle name="标题 4 3 2 2 3" xfId="388"/>
    <cellStyle name="40% - 强调文字颜色 1 2 5" xfId="389"/>
    <cellStyle name="60% - 强调文字颜色 4 2" xfId="390"/>
    <cellStyle name="40% - 强调文字颜色 6 3 2 2 3" xfId="391"/>
    <cellStyle name="20% - 强调文字颜色 3 3 3 2 2" xfId="392"/>
    <cellStyle name="20% - 强调文字颜色 6 2 2 2 3" xfId="393"/>
    <cellStyle name="标题 2 2 2 4" xfId="394"/>
    <cellStyle name="常规 2 2 2 3" xfId="395"/>
    <cellStyle name="常规 3 4 2 2 2 2" xfId="396"/>
    <cellStyle name="20% - 强调文字颜色 2 3 2 3" xfId="397"/>
    <cellStyle name="40% - 强调文字颜色 2 3 5" xfId="398"/>
    <cellStyle name="强调文字颜色 5 2 2 2 2 2" xfId="399"/>
    <cellStyle name="常规 3 5 5" xfId="400"/>
    <cellStyle name="20% - 强调文字颜色 6 2" xfId="401"/>
    <cellStyle name="60% - 强调文字颜色 1 3 2 2 2 2" xfId="402"/>
    <cellStyle name="常规 8 3 2" xfId="403"/>
    <cellStyle name="强调文字颜色 3 3" xfId="404"/>
    <cellStyle name="60% - 强调文字颜色 3 3 3" xfId="405"/>
    <cellStyle name="20% - 强调文字颜色 6 2 2 2 2 2" xfId="406"/>
    <cellStyle name="常规 13 2 3" xfId="407"/>
    <cellStyle name="强调文字颜色 4 3 3 2" xfId="408"/>
    <cellStyle name="40% - 强调文字颜色 5 3 2 2 2" xfId="409"/>
    <cellStyle name="60% - 强调文字颜色 5 3 2 2" xfId="410"/>
    <cellStyle name="标题 1 3 3" xfId="411"/>
    <cellStyle name="60% - 强调文字颜色 1 3 2 2" xfId="412"/>
    <cellStyle name="常规 2 6 2 2" xfId="413"/>
    <cellStyle name="输入 2 2 3 2" xfId="414"/>
    <cellStyle name="20% - 强调文字颜色 3 2 3 2" xfId="415"/>
    <cellStyle name="强调文字颜色 1 2 2 2 3" xfId="416"/>
    <cellStyle name="好 3 4 2" xfId="417"/>
    <cellStyle name="40% - 强调文字颜色 6 3 2" xfId="418"/>
    <cellStyle name="20% - 强调文字颜色 3 3 2 3 2" xfId="419"/>
    <cellStyle name="强调文字颜色 3 2 2 2" xfId="420"/>
    <cellStyle name="解释性文本 3" xfId="421"/>
    <cellStyle name="40% - 强调文字颜色 2 3 2 4" xfId="422"/>
    <cellStyle name="强调文字颜色 3 3 2" xfId="423"/>
    <cellStyle name="强调文字颜色 1 2 2 4" xfId="424"/>
    <cellStyle name="汇总 3" xfId="425"/>
    <cellStyle name="20% - 强调文字颜色 3 2 5" xfId="426"/>
    <cellStyle name="强调文字颜色 4 3 2 2 3" xfId="427"/>
    <cellStyle name="计算 2 3" xfId="428"/>
    <cellStyle name="常规 2 2 2 2 2" xfId="429"/>
    <cellStyle name="强调文字颜色 6 3 3" xfId="430"/>
    <cellStyle name="强调文字颜色 5 3 2 3 2" xfId="431"/>
    <cellStyle name="检查单元格 3" xfId="432"/>
    <cellStyle name="40% - 强调文字颜色 2 2 4" xfId="433"/>
    <cellStyle name="常规 3 5 2 2 2" xfId="434"/>
    <cellStyle name="40% - 强调文字颜色 6 3 2 4" xfId="435"/>
    <cellStyle name="警告文本 2 2 3 2" xfId="436"/>
    <cellStyle name="好 2 2 2 2" xfId="437"/>
    <cellStyle name="强调文字颜色 2 3 3" xfId="438"/>
    <cellStyle name="40% - 强调文字颜色 1 3 2 2" xfId="439"/>
    <cellStyle name="常规 9 2 2 2" xfId="440"/>
    <cellStyle name="常规 2 2 2 2 3" xfId="441"/>
    <cellStyle name="标题 5 2 3 2" xfId="442"/>
    <cellStyle name="常规 2 4 5" xfId="443"/>
    <cellStyle name="标题 3 3 3 2" xfId="444"/>
    <cellStyle name="常规 4" xfId="445"/>
    <cellStyle name="计算 2 3 2" xfId="446"/>
    <cellStyle name="标题 1 2 2 3" xfId="447"/>
    <cellStyle name="60% - 强调文字颜色 3 2 2 3" xfId="448"/>
    <cellStyle name="链接单元格 3 3 2 2" xfId="449"/>
    <cellStyle name="20% - 强调文字颜色 3 2 4" xfId="450"/>
    <cellStyle name="强调文字颜色 1 3 2 2 3" xfId="451"/>
    <cellStyle name="60% - 强调文字颜色 4 3 2 2 2" xfId="452"/>
    <cellStyle name="强调文字颜色 3 3 3 2 2" xfId="453"/>
    <cellStyle name="40% - 强调文字颜色 5 2 2 2 2 2" xfId="454"/>
    <cellStyle name="40% - 强调文字颜色 2 3 3" xfId="455"/>
    <cellStyle name="20% - 强调文字颜色 1 3 2 3 2" xfId="456"/>
    <cellStyle name="标题 2 2 2 2 3" xfId="457"/>
    <cellStyle name="常规 10" xfId="458"/>
    <cellStyle name="40% - 强调文字颜色 4 2 2 2 2 2" xfId="459"/>
    <cellStyle name="常规 12 3" xfId="460"/>
    <cellStyle name="常规 2 3 3 2" xfId="461"/>
    <cellStyle name="60% - 强调文字颜色 1 2 3 2" xfId="462"/>
    <cellStyle name="标题 3 3 4" xfId="463"/>
    <cellStyle name="常规 3 4 5" xfId="464"/>
    <cellStyle name="20% - 强调文字颜色 5 2" xfId="465"/>
    <cellStyle name="注释 2 2 2 3" xfId="466"/>
    <cellStyle name="标题 6 3" xfId="467"/>
    <cellStyle name="40% - 强调文字颜色 6 2 5" xfId="468"/>
    <cellStyle name="解释性文本 2 2 2 2 2" xfId="469"/>
    <cellStyle name="40% - 强调文字颜色 2 3 3 3" xfId="470"/>
    <cellStyle name="适中 3 2 3 2" xfId="471"/>
    <cellStyle name="40% - 强调文字颜色 2 2 3 2" xfId="472"/>
    <cellStyle name="40% - 强调文字颜色 5 2 4" xfId="473"/>
    <cellStyle name="强调文字颜色 2 2 2 3" xfId="474"/>
    <cellStyle name="链接单元格 3 4" xfId="475"/>
    <cellStyle name="警告文本 3 5" xfId="476"/>
    <cellStyle name="60% - 强调文字颜色 6 3 2 2 2" xfId="477"/>
    <cellStyle name="常规 10 2 2" xfId="478"/>
    <cellStyle name="强调文字颜色 4 2" xfId="479"/>
    <cellStyle name="60% - 强调文字颜色 3 3" xfId="480"/>
    <cellStyle name="输出 2 2 2 3" xfId="481"/>
    <cellStyle name="20% - 强调文字颜色 3 2 2 4" xfId="482"/>
    <cellStyle name="强调文字颜色 2 2 3" xfId="483"/>
    <cellStyle name="40% - 强调文字颜色 3 3 5" xfId="484"/>
    <cellStyle name="40% - 强调文字颜色 4 3" xfId="485"/>
    <cellStyle name="注释 2 4 2" xfId="486"/>
    <cellStyle name="40% - 强调文字颜色 3 2 2 4" xfId="487"/>
    <cellStyle name="输入 3 3 2 2" xfId="488"/>
    <cellStyle name="20% - 强调文字颜色 6 2 3" xfId="489"/>
    <cellStyle name="强调文字颜色 4 2 2 2" xfId="490"/>
    <cellStyle name="强调文字颜色 6 3 2" xfId="491"/>
    <cellStyle name="警告文本 3 2 4" xfId="492"/>
    <cellStyle name="常规 10 2 2 2 2" xfId="493"/>
    <cellStyle name="汇总 3 3 2 2" xfId="494"/>
    <cellStyle name="适中 2 2 2 3" xfId="495"/>
    <cellStyle name="60% - 强调文字颜色 5 3 2 3" xfId="496"/>
    <cellStyle name="强调文字颜色 6 2 2 2 2" xfId="497"/>
    <cellStyle name="检查单元格 3 2 3 2" xfId="498"/>
    <cellStyle name="60% - 强调文字颜色 5 3 4 2" xfId="499"/>
    <cellStyle name="注释 2 2 3 2" xfId="500"/>
    <cellStyle name="好 3 2 3 2" xfId="501"/>
    <cellStyle name="常规 3 4 4" xfId="502"/>
    <cellStyle name="40% - 强调文字颜色 6 2 3" xfId="503"/>
    <cellStyle name="好 3 3 3" xfId="504"/>
    <cellStyle name="20% - 强调文字颜色 3 3 2 2 3" xfId="505"/>
    <cellStyle name="常规 2 2 4 2" xfId="506"/>
    <cellStyle name="标题 4 2 2 2 3" xfId="507"/>
    <cellStyle name="40% - 强调文字颜色 4 3 2 2 2 2" xfId="508"/>
    <cellStyle name="强调文字颜色 5 3 2 3" xfId="509"/>
    <cellStyle name="常规 13 3 2 2" xfId="510"/>
    <cellStyle name="40% - 强调文字颜色 3 2 5" xfId="511"/>
    <cellStyle name="40% - 强调文字颜色 6 2 3 2" xfId="512"/>
    <cellStyle name="60% - 强调文字颜色 4 2 2" xfId="513"/>
    <cellStyle name="好 3 5" xfId="514"/>
    <cellStyle name="强调文字颜色 3 2 3 2 2" xfId="515"/>
    <cellStyle name="常规 2 4 3 3" xfId="516"/>
    <cellStyle name="输出 2 3 2" xfId="517"/>
    <cellStyle name="40% - 强调文字颜色 6 3 2 3" xfId="518"/>
    <cellStyle name="输出 3 3 2 2" xfId="519"/>
    <cellStyle name="强调文字颜色 3 3 2 2" xfId="520"/>
    <cellStyle name="常规 7 2 2 3" xfId="521"/>
    <cellStyle name="标题 6 2 2 2 2" xfId="522"/>
    <cellStyle name="标题 1 2 3" xfId="523"/>
    <cellStyle name="标题 6 2 3" xfId="524"/>
    <cellStyle name="常规 3 6 2 2" xfId="525"/>
    <cellStyle name="警告文本 2 5" xfId="526"/>
    <cellStyle name="60% - 强调文字颜色 1 2 4 2" xfId="527"/>
    <cellStyle name="标题 3 3 2 3" xfId="528"/>
    <cellStyle name="强调文字颜色 5 3 2" xfId="529"/>
    <cellStyle name="警告文本 2 2 4" xfId="530"/>
    <cellStyle name="20% - 强调文字颜色 6 3 3 2" xfId="531"/>
    <cellStyle name="常规 3 3 2" xfId="532"/>
    <cellStyle name="标题 3 3" xfId="533"/>
    <cellStyle name="20% - 强调文字颜色 1 3 2 3" xfId="534"/>
    <cellStyle name="链接单元格 3 2 2" xfId="535"/>
    <cellStyle name="常规 11 4" xfId="536"/>
    <cellStyle name="20% - 强调文字颜色 1 3 2" xfId="537"/>
    <cellStyle name="强调文字颜色 2 2 2 2 2" xfId="538"/>
    <cellStyle name="常规 3 7 2" xfId="539"/>
    <cellStyle name="常规 3 4 2 3" xfId="540"/>
    <cellStyle name="20% - 强调文字颜色 3 2 2 2 3" xfId="541"/>
    <cellStyle name="20% - 强调文字颜色 5 3 2 2 2" xfId="542"/>
    <cellStyle name="常规 7 2" xfId="543"/>
    <cellStyle name="常规 2 8" xfId="544"/>
    <cellStyle name="输入 2" xfId="545"/>
    <cellStyle name="强调文字颜色 2 3 2 2" xfId="546"/>
    <cellStyle name="20% - 强调文字颜色 2 3 2 2" xfId="547"/>
    <cellStyle name="输出 2 3 2 2" xfId="548"/>
    <cellStyle name="40% - 强调文字颜色 6 3 2 3 2" xfId="549"/>
    <cellStyle name="强调文字颜色 4 2 5" xfId="550"/>
    <cellStyle name="标题 4 2 3 2 2" xfId="551"/>
    <cellStyle name="常规 3 7" xfId="552"/>
    <cellStyle name="标题 3 3 2 2" xfId="553"/>
    <cellStyle name="汇总 2 2 3 2" xfId="554"/>
    <cellStyle name="标题 6 2 4" xfId="555"/>
    <cellStyle name="警告文本 2 2 2 2" xfId="556"/>
    <cellStyle name="常规 3 4 4 2" xfId="557"/>
    <cellStyle name="注释 2 2 4" xfId="558"/>
    <cellStyle name="输出 2 2 2" xfId="559"/>
    <cellStyle name="常规 2 4 2 3" xfId="560"/>
    <cellStyle name="20% - 强调文字颜色 2 2 2" xfId="561"/>
    <cellStyle name="好 2 3 3" xfId="562"/>
    <cellStyle name="40% - 强调文字颜色 5 2 3" xfId="563"/>
    <cellStyle name="强调文字颜色 6 3 4" xfId="564"/>
    <cellStyle name="20% - 强调文字颜色 5 2 3" xfId="565"/>
    <cellStyle name="强调文字颜色 3 2 2 3" xfId="566"/>
    <cellStyle name="强调文字颜色 2 2 2" xfId="567"/>
    <cellStyle name="输出 3 2 2 3" xfId="568"/>
    <cellStyle name="常规 8 4 2" xfId="569"/>
    <cellStyle name="差 3 3" xfId="570"/>
    <cellStyle name="40% - 强调文字颜色 5 3 2 2 2 2" xfId="571"/>
    <cellStyle name="强调文字颜色 4 3 3 2 2" xfId="572"/>
    <cellStyle name="60% - 强调文字颜色 3 3 2 2" xfId="573"/>
    <cellStyle name="强调文字颜色 2 3 3 2" xfId="574"/>
    <cellStyle name="好 2 2 2 2 2" xfId="575"/>
    <cellStyle name="常规 3 8" xfId="576"/>
    <cellStyle name="常规 10 3 3" xfId="577"/>
    <cellStyle name="60% - 强调文字颜色 2 3 3 2" xfId="578"/>
    <cellStyle name="注释 3 2" xfId="579"/>
    <cellStyle name="60% - 强调文字颜色 4 2 4" xfId="580"/>
    <cellStyle name="强调文字颜色 5 3" xfId="581"/>
    <cellStyle name="警告文本 2" xfId="582"/>
    <cellStyle name="适中 3 2 2 2" xfId="583"/>
    <cellStyle name="差 3 2 2 2 2" xfId="584"/>
    <cellStyle name="常规 11 2 2" xfId="585"/>
    <cellStyle name="警告文本 2 2" xfId="586"/>
    <cellStyle name="常规 11 2 3" xfId="587"/>
    <cellStyle name="标题 6 2 2 2" xfId="588"/>
    <cellStyle name="常规 3 3 4 2" xfId="589"/>
    <cellStyle name="好 3 2 2 2 2" xfId="590"/>
    <cellStyle name="常规 14 3" xfId="591"/>
    <cellStyle name="常规 3 3" xfId="592"/>
    <cellStyle name="20% - 强调文字颜色 6 3 3" xfId="593"/>
    <cellStyle name="强调文字颜色 2 2 2 2" xfId="594"/>
    <cellStyle name="20% - 强调文字颜色 1 3" xfId="595"/>
    <cellStyle name="40% - 强调文字颜色 1 3" xfId="596"/>
    <cellStyle name="常规 9 2" xfId="597"/>
    <cellStyle name="20% - 强调文字颜色 2 2 2 2" xfId="598"/>
    <cellStyle name="检查单元格 3 2 3" xfId="599"/>
    <cellStyle name="60% - 强调文字颜色 5 3 4" xfId="600"/>
    <cellStyle name="差 2 4 2" xfId="601"/>
    <cellStyle name="标题 6 3 3" xfId="602"/>
    <cellStyle name="常规 5 3 3" xfId="603"/>
    <cellStyle name="输出 3 2" xfId="604"/>
    <cellStyle name="20% - 强调文字颜色 5 2 4" xfId="605"/>
    <cellStyle name="60% - 强调文字颜色 6 2 2 3" xfId="606"/>
    <cellStyle name="40% - 强调文字颜色 1 2 4" xfId="607"/>
    <cellStyle name="差 3 2 2" xfId="608"/>
    <cellStyle name="计算 3 2 2" xfId="609"/>
    <cellStyle name="差 3 2 2 3" xfId="610"/>
    <cellStyle name="40% - 强调文字颜色 6 3 2 2 2" xfId="611"/>
    <cellStyle name="20% - 强调文字颜色 2 2 2 2 2 2" xfId="612"/>
    <cellStyle name="强调文字颜色 6 2 2 3" xfId="613"/>
    <cellStyle name="常规 13 3 3" xfId="614"/>
    <cellStyle name="强调文字颜色 2 3 4" xfId="615"/>
    <cellStyle name="好 2 2 2 3" xfId="616"/>
    <cellStyle name="标题 4 3 2 2" xfId="617"/>
    <cellStyle name="60% - 强调文字颜色 2 2 3 2" xfId="618"/>
    <cellStyle name="60% - 强调文字颜色 3 2 4" xfId="619"/>
    <cellStyle name="差 3 2 2 2" xfId="620"/>
    <cellStyle name="40% - 强调文字颜色 2 2 2 2 3" xfId="621"/>
    <cellStyle name="常规 2 4 4" xfId="622"/>
    <cellStyle name="60% - 强调文字颜色 6 2 4" xfId="623"/>
    <cellStyle name="差 3 3 2" xfId="624"/>
    <cellStyle name="强调文字颜色 4 3 2 3 2" xfId="625"/>
    <cellStyle name="60% - 强调文字颜色 3 3 5" xfId="626"/>
    <cellStyle name="常规 11 2 2 2" xfId="627"/>
    <cellStyle name="标题 5 2 2 2" xfId="628"/>
    <cellStyle name="常规 2 3 5" xfId="629"/>
    <cellStyle name="60% - 强调文字颜色 3 2 2 2 2 2" xfId="630"/>
    <cellStyle name="40% - 强调文字颜色 4 3 2" xfId="631"/>
    <cellStyle name="汇总 2 2 2 2" xfId="632"/>
    <cellStyle name="强调文字颜色 5 2 3 2 2" xfId="633"/>
    <cellStyle name="强调文字颜色 2 3 2 2 3" xfId="634"/>
    <cellStyle name="输入 2 3" xfId="635"/>
    <cellStyle name="好 3 3" xfId="636"/>
    <cellStyle name="40% - 强调文字颜色 6 2" xfId="637"/>
    <cellStyle name="标题 4 2 4" xfId="638"/>
    <cellStyle name="解释性文本 3 2 3 2" xfId="639"/>
    <cellStyle name="强调文字颜色 3 2 3" xfId="640"/>
    <cellStyle name="解释性文本 2 3" xfId="641"/>
    <cellStyle name="链接单元格 3 2 2 2" xfId="642"/>
    <cellStyle name="常规 11 4 2" xfId="643"/>
    <cellStyle name="常规 2 7 2" xfId="644"/>
    <cellStyle name="链接单元格 3 2 3 2" xfId="645"/>
    <cellStyle name="解释性文本 3 3" xfId="646"/>
    <cellStyle name="注释 3" xfId="647"/>
    <cellStyle name="60% - 强调文字颜色 2 3 3" xfId="648"/>
    <cellStyle name="输出 2 2 3 2" xfId="649"/>
    <cellStyle name="解释性文本 2 4" xfId="650"/>
    <cellStyle name="链接单元格 3 2 2 3" xfId="651"/>
    <cellStyle name="警告文本 2 2 2 2 2" xfId="652"/>
    <cellStyle name="标题 3 2 3" xfId="653"/>
    <cellStyle name="输入 3 2 4" xfId="654"/>
    <cellStyle name="标题 2 2 2 2 2" xfId="655"/>
    <cellStyle name="标题 6 5" xfId="656"/>
    <cellStyle name="常规 3 3 2 2 3" xfId="657"/>
    <cellStyle name="20% - 强调文字颜色 4 3 2 2 3" xfId="658"/>
    <cellStyle name="常规 3 4 3 2" xfId="659"/>
    <cellStyle name="警告文本 3 3" xfId="660"/>
    <cellStyle name="链接单元格 3 2" xfId="661"/>
    <cellStyle name="20% - 强调文字颜色 6 3 2 2 2 2" xfId="662"/>
    <cellStyle name="20% - 强调文字颜色 2 2 5" xfId="663"/>
    <cellStyle name="20% - 强调文字颜色 1 2 3 2" xfId="664"/>
    <cellStyle name="常规 8 2 3 2" xfId="665"/>
    <cellStyle name="标题 1 2 2 2 2 2" xfId="666"/>
    <cellStyle name="链接单元格 2 2 2 2 2" xfId="667"/>
    <cellStyle name="输出 3 2 3 2" xfId="668"/>
    <cellStyle name="输出 3 5" xfId="669"/>
    <cellStyle name="60% - 强调文字颜色 3 2 2 2 2" xfId="670"/>
    <cellStyle name="标题 4 3 3 3" xfId="671"/>
    <cellStyle name="常规 2 2 3 2" xfId="672"/>
    <cellStyle name="20% - 强调文字颜色 6 2 2 3 2" xfId="673"/>
    <cellStyle name="常规 9 2 2" xfId="674"/>
    <cellStyle name="40% - 强调文字颜色 1 3 2" xfId="675"/>
    <cellStyle name="60% - 强调文字颜色 5 2 3 2 2" xfId="676"/>
    <cellStyle name="常规 8" xfId="677"/>
    <cellStyle name="常规 3 3 3 2" xfId="678"/>
    <cellStyle name="常规 15 2" xfId="679"/>
    <cellStyle name="60% - 强调文字颜色 4 3 2 2" xfId="680"/>
    <cellStyle name="常规 3 5 3 3" xfId="681"/>
    <cellStyle name="60% - 强调文字颜色 3 2 3 2 2" xfId="682"/>
    <cellStyle name="20% - 强调文字颜色 4 3 3 3" xfId="683"/>
    <cellStyle name="计算 3 5" xfId="684"/>
    <cellStyle name="标题 1 2 5" xfId="685"/>
    <cellStyle name="检查单元格 3 3 2 2" xfId="686"/>
    <cellStyle name="常规 10 3" xfId="687"/>
    <cellStyle name="常规 8 2 2 3" xfId="688"/>
    <cellStyle name="适中 2 3 2 2" xfId="689"/>
    <cellStyle name="60% - 强调文字颜色 3 2 2 4" xfId="690"/>
    <cellStyle name="好 3 2" xfId="691"/>
    <cellStyle name="20% - 强调文字颜色 2 2 4" xfId="692"/>
    <cellStyle name="警告文本 3 3 2 2" xfId="693"/>
    <cellStyle name="适中 2 2" xfId="694"/>
    <cellStyle name="60% - 强调文字颜色 5 2 2 3 2" xfId="695"/>
    <cellStyle name="输出 3 4 2" xfId="696"/>
    <cellStyle name="解释性文本 3 4" xfId="697"/>
    <cellStyle name="60% - 强调文字颜色 2 3 4" xfId="698"/>
    <cellStyle name="20% - 强调文字颜色 1 2 2 2 3" xfId="699"/>
    <cellStyle name="常规 3 2 2" xfId="700"/>
    <cellStyle name="20% - 强调文字颜色 6 3 2 2" xfId="701"/>
    <cellStyle name="40% - 强调文字颜色 1 3 3" xfId="702"/>
    <cellStyle name="常规 9 2 3" xfId="703"/>
    <cellStyle name="标题 1 2 3 2 2" xfId="704"/>
    <cellStyle name="常规 8 3" xfId="705"/>
    <cellStyle name="60% - 强调文字颜色 1 3 2 2 2" xfId="706"/>
    <cellStyle name="40% - 强调文字颜色 3 2 3 2" xfId="707"/>
    <cellStyle name="常规 2 2 2 3 2" xfId="708"/>
    <cellStyle name="60% - 强调文字颜色 6 2 2 2 2 2" xfId="709"/>
    <cellStyle name="常规 2 4 2 2 2 2" xfId="710"/>
    <cellStyle name="40% - 强调文字颜色 1 2 3 2 2" xfId="711"/>
    <cellStyle name="20% - 强调文字颜色 3 3 2 4" xfId="712"/>
    <cellStyle name="常规 5 4 2" xfId="713"/>
    <cellStyle name="常规 4 3 2 2" xfId="714"/>
    <cellStyle name="标题 4 3 5" xfId="715"/>
    <cellStyle name="输入 2 4 2" xfId="716"/>
    <cellStyle name="常规 12 3 2" xfId="717"/>
    <cellStyle name="汇总 2 2 3" xfId="718"/>
    <cellStyle name="警告文本 2 2 2" xfId="719"/>
    <cellStyle name="常规 2 6 3" xfId="720"/>
    <cellStyle name="60% - 强调文字颜色 1 3 3" xfId="721"/>
    <cellStyle name="注释 3 3 3" xfId="722"/>
    <cellStyle name="20% - 强调文字颜色 5 3 2 2" xfId="723"/>
    <cellStyle name="60% - 强调文字颜色 4 2 3 3" xfId="724"/>
    <cellStyle name="常规 7" xfId="725"/>
    <cellStyle name="常规 2 2 3 3" xfId="726"/>
    <cellStyle name="20% - 强调文字颜色 5 3 3 2 2" xfId="727"/>
    <cellStyle name="强调文字颜色 5 3 2 2 3" xfId="728"/>
    <cellStyle name="60% - 强调文字颜色 5 3 2" xfId="729"/>
    <cellStyle name="强调文字颜色 1 3 3 2" xfId="730"/>
    <cellStyle name="适中 3 2 4" xfId="731"/>
    <cellStyle name="20% - 强调文字颜色 1 2 2 2 2" xfId="732"/>
    <cellStyle name="好 3" xfId="733"/>
    <cellStyle name="20% - 强调文字颜色 4 2 2 3" xfId="734"/>
    <cellStyle name="20% - 强调文字颜色 3 3 5" xfId="735"/>
    <cellStyle name="20% - 强调文字颜色 1 3 4 2" xfId="736"/>
    <cellStyle name="标题 5 2" xfId="737"/>
    <cellStyle name="60% - 强调文字颜色 6 3 2 3 2" xfId="738"/>
    <cellStyle name="常规 4 4" xfId="739"/>
    <cellStyle name="常规 4 2 2" xfId="740"/>
    <cellStyle name="常规 11 2" xfId="741"/>
    <cellStyle name="20% - 强调文字颜色 1 3 2 2 3" xfId="742"/>
    <cellStyle name="常规 3 8 2" xfId="743"/>
    <cellStyle name="强调文字颜色 2 3 3 2 2" xfId="744"/>
    <cellStyle name="60% - 强调文字颜色 2 3 4 2" xfId="745"/>
    <cellStyle name="检查单元格 2 2 3" xfId="746"/>
    <cellStyle name="60% - 强调文字颜色 4 3 4" xfId="747"/>
    <cellStyle name="常规 17" xfId="748"/>
    <cellStyle name="常规 22" xfId="749"/>
    <cellStyle name="60% - 强调文字颜色 3 3 3 2 2" xfId="750"/>
    <cellStyle name="好 2 3 2 2" xfId="751"/>
    <cellStyle name="强调文字颜色 3 3 3" xfId="752"/>
    <cellStyle name="40% - 强调文字颜色 5 2 2 2" xfId="753"/>
    <cellStyle name="常规 9 3 2 2" xfId="754"/>
    <cellStyle name="常规 9 5" xfId="755"/>
    <cellStyle name="解释性文本 2 2 4" xfId="756"/>
    <cellStyle name="40% - 强调文字颜色 4 2 2" xfId="757"/>
    <cellStyle name="40% - 强调文字颜色 1 2 2 2 3" xfId="758"/>
    <cellStyle name="汇总 2 5" xfId="759"/>
    <cellStyle name="20% - 强调文字颜色 2 3 3 3" xfId="760"/>
    <cellStyle name="标题 1 3 2" xfId="761"/>
    <cellStyle name="强调文字颜色 1 2 2 2" xfId="762"/>
    <cellStyle name="常规 6 2 2" xfId="763"/>
    <cellStyle name="60% - 强调文字颜色 6 3 4" xfId="764"/>
    <cellStyle name="输入 3 2 2 2" xfId="765"/>
    <cellStyle name="60% - 强调文字颜色 1 2 4" xfId="766"/>
    <cellStyle name="强调文字颜色 4 2 2 2 2 2" xfId="767"/>
    <cellStyle name="常规 3 3 2 3 2" xfId="768"/>
    <cellStyle name="链接单元格 3 2 3" xfId="769"/>
    <cellStyle name="常规 11 5" xfId="770"/>
    <cellStyle name="汇总 3 4 2" xfId="771"/>
    <cellStyle name="40% - 强调文字颜色 4 3 3 2" xfId="772"/>
    <cellStyle name="常规 2 3 2 4" xfId="773"/>
    <cellStyle name="常规 11 3 3" xfId="774"/>
    <cellStyle name="标题 6 2 3 2" xfId="775"/>
    <cellStyle name="20% - 强调文字颜色 5 3 2" xfId="776"/>
    <cellStyle name="链接单元格 2 3 3" xfId="777"/>
    <cellStyle name="强调文字颜色 6 2 2 3 2" xfId="778"/>
    <cellStyle name="适中 2 2 2 2 2" xfId="779"/>
    <cellStyle name="60% - 强调文字颜色 5 3 2 2 2" xfId="780"/>
    <cellStyle name="20% - 强调文字颜色 3 2 2" xfId="781"/>
    <cellStyle name="强调文字颜色 6 2 3 2 2" xfId="782"/>
    <cellStyle name="20% - 强调文字颜色 5 2 2 2 3" xfId="783"/>
    <cellStyle name="强调文字颜色 5 3 2 2 2" xfId="784"/>
    <cellStyle name="计算 3 2 4" xfId="785"/>
    <cellStyle name="强调文字颜色 1 3 4 2" xfId="786"/>
    <cellStyle name="强调文字颜色 3 2 5" xfId="787"/>
    <cellStyle name="标题 4 2 2 2 2" xfId="788"/>
    <cellStyle name="好 2 4" xfId="789"/>
    <cellStyle name="40% - 强调文字颜色 5 3" xfId="790"/>
    <cellStyle name="常规 3 6 4" xfId="791"/>
    <cellStyle name="汇总 3 2 4" xfId="792"/>
    <cellStyle name="警告文本 3 2 3" xfId="793"/>
    <cellStyle name="40% - 强调文字颜色 5 2 2 2 2" xfId="794"/>
    <cellStyle name="强调文字颜色 3 3 3 2" xfId="795"/>
    <cellStyle name="常规 6 2 2 2 2" xfId="796"/>
    <cellStyle name="40% - 强调文字颜色 2 2" xfId="797"/>
    <cellStyle name="常规 6 3 2" xfId="798"/>
    <cellStyle name="强调文字颜色 6 3 5" xfId="799"/>
    <cellStyle name="强调文字颜色 3 2 2 4" xfId="800"/>
    <cellStyle name="强调文字颜色 3 3 4 2" xfId="801"/>
    <cellStyle name="40% - 强调文字颜色 5 2 2 3 2" xfId="802"/>
    <cellStyle name="适中 3 3 2" xfId="803"/>
    <cellStyle name="40% - 强调文字颜色 6 2 3 3" xfId="804"/>
    <cellStyle name="注释 3 3 2" xfId="805"/>
    <cellStyle name="差 3 3 2 2" xfId="806"/>
    <cellStyle name="标题 1 3 3 3" xfId="807"/>
    <cellStyle name="计算 3 4 2" xfId="808"/>
    <cellStyle name="60% - 强调文字颜色 4 3 3 3" xfId="809"/>
    <cellStyle name="检查单元格 2 2 2 3" xfId="810"/>
    <cellStyle name="注释 3 2 2 2" xfId="811"/>
    <cellStyle name="40% - 强调文字颜色 6 2 2 3 2" xfId="812"/>
    <cellStyle name="常规 3 2 4 2" xfId="813"/>
    <cellStyle name="60% - 强调文字颜色 1 2 2 2 3" xfId="814"/>
    <cellStyle name="40% - 强调文字颜色 5 2 5" xfId="815"/>
    <cellStyle name="40% - 强调文字颜色 2 2 3 3" xfId="816"/>
    <cellStyle name="常规 13 2 2" xfId="817"/>
    <cellStyle name="20% - 强调文字颜色 5 2 2" xfId="818"/>
    <cellStyle name="常规 6 4 2" xfId="819"/>
    <cellStyle name="常规 4 2 2 2 2" xfId="820"/>
    <cellStyle name="强调文字颜色 4 2 4" xfId="821"/>
    <cellStyle name="20% - 强调文字颜色 5 2 2 3" xfId="822"/>
    <cellStyle name="强调文字颜色 5 3 2 2" xfId="823"/>
    <cellStyle name="计算 3 2 2 2" xfId="824"/>
    <cellStyle name="20% - 强调文字颜色 4 2 3 2 2" xfId="825"/>
    <cellStyle name="计算 2 4" xfId="826"/>
    <cellStyle name="60% - 强调文字颜色 1 3 3 3" xfId="827"/>
    <cellStyle name="40% - 强调文字颜色 3 3 4" xfId="828"/>
    <cellStyle name="常规 3 6 2" xfId="829"/>
    <cellStyle name="20% - 强调文字颜色 3 2 4 2" xfId="830"/>
    <cellStyle name="注释 2" xfId="831"/>
    <cellStyle name="60% - 强调文字颜色 2 3 2" xfId="832"/>
    <cellStyle name="解释性文本 3 2" xfId="833"/>
    <cellStyle name="标题 3 3 5" xfId="834"/>
    <cellStyle name="常规 4 4 2" xfId="835"/>
    <cellStyle name="常规 6 4" xfId="836"/>
    <cellStyle name="常规 4 2 2 2" xfId="837"/>
    <cellStyle name="计算 3 2 3 2" xfId="838"/>
    <cellStyle name="差 2 2 3 2" xfId="839"/>
    <cellStyle name="强调文字颜色 6 2 4 2" xfId="840"/>
    <cellStyle name="强调文字颜色 1 2 4 2" xfId="841"/>
    <cellStyle name="强调文字颜色 2 2 5" xfId="842"/>
    <cellStyle name="常规 12 2" xfId="843"/>
    <cellStyle name="强调文字颜色 2 3 2 4" xfId="844"/>
    <cellStyle name="适中 2 5" xfId="845"/>
    <cellStyle name="常规 2 2" xfId="846"/>
    <cellStyle name="20% - 强调文字颜色 6 2 2" xfId="847"/>
    <cellStyle name="输出 2 4" xfId="848"/>
    <cellStyle name="差 2 2 2 2 2" xfId="849"/>
    <cellStyle name="常规 3 2 2 2 3" xfId="850"/>
    <cellStyle name="20% - 强调文字颜色 4 3 4 2" xfId="851"/>
    <cellStyle name="20% - 强调文字颜色 4 3 2 2 2" xfId="852"/>
    <cellStyle name="警告文本 3 2" xfId="853"/>
    <cellStyle name="常规 5 2 3 2" xfId="854"/>
    <cellStyle name="适中 2 3 3" xfId="855"/>
    <cellStyle name="60% - 强调文字颜色 1 3" xfId="856"/>
    <cellStyle name="常规 2 6" xfId="857"/>
    <cellStyle name="标题 1 3 2 2" xfId="858"/>
    <cellStyle name="常规 3 5 3" xfId="859"/>
    <cellStyle name="20% - 强调文字颜色 3 2 3 3" xfId="860"/>
    <cellStyle name="20% - 强调文字颜色 6 2 4" xfId="861"/>
    <cellStyle name="强调文字颜色 6 2 2 2 2 2" xfId="862"/>
    <cellStyle name="60% - 强调文字颜色 6 2 3 3" xfId="863"/>
    <cellStyle name="标题 2 2 2 2" xfId="864"/>
    <cellStyle name="标题 3 3 2 2 3" xfId="865"/>
    <cellStyle name="常规 6 3 2 2" xfId="866"/>
    <cellStyle name="输入 3 2 2" xfId="867"/>
    <cellStyle name="检查单元格 2 3 3" xfId="868"/>
    <cellStyle name="20% - 强调文字颜色 5 3 2 4" xfId="869"/>
    <cellStyle name="强调文字颜色 5 2 5" xfId="870"/>
    <cellStyle name="40% - 强调文字颜色 1 2 2 2 2" xfId="871"/>
    <cellStyle name="汇总 2 4" xfId="872"/>
    <cellStyle name="常规 9" xfId="873"/>
    <cellStyle name="常规 3 3 3 3" xfId="874"/>
    <cellStyle name="标题 1 2 4" xfId="875"/>
    <cellStyle name="强调文字颜色 4 2 2 3 2" xfId="876"/>
    <cellStyle name="常规 7 3 2 2" xfId="877"/>
    <cellStyle name="计算 2 2" xfId="878"/>
    <cellStyle name="标题 4 2 2 2 2 2" xfId="879"/>
    <cellStyle name="链接单元格 3 5" xfId="880"/>
    <cellStyle name="好 2 4 2" xfId="881"/>
    <cellStyle name="40% - 强调文字颜色 5 3 2" xfId="882"/>
    <cellStyle name="20% - 强调文字颜色 6 2 4 2" xfId="883"/>
    <cellStyle name="常规 2 4 2" xfId="884"/>
    <cellStyle name="60% - 强调文字颜色 6 2 2" xfId="885"/>
    <cellStyle name="60% - 强调文字颜色 5 3 3 2 2" xfId="886"/>
    <cellStyle name="检查单元格 3 2 2 2 2" xfId="887"/>
    <cellStyle name="标题 2 3 3 2 2" xfId="888"/>
    <cellStyle name="标题 3 3 2" xfId="889"/>
    <cellStyle name="强调文字颜色 1 3 5" xfId="890"/>
    <cellStyle name="标题 4 2 2 3" xfId="891"/>
    <cellStyle name="注释 3 3 2 2" xfId="892"/>
    <cellStyle name="链接单元格 3 2 2 2 2" xfId="893"/>
    <cellStyle name="解释性文本 2 3 2" xfId="894"/>
    <cellStyle name="检查单元格 3 2 4" xfId="895"/>
    <cellStyle name="60% - 强调文字颜色 5 3 5" xfId="896"/>
    <cellStyle name="常规 4 2 3" xfId="897"/>
    <cellStyle name="常规 4 5" xfId="898"/>
    <cellStyle name="20% - 强调文字颜色 3 3 3" xfId="899"/>
    <cellStyle name="警告文本 3 2 2 2" xfId="900"/>
    <cellStyle name="汇总 3 2 3 2" xfId="901"/>
    <cellStyle name="60% - 强调文字颜色 3 2" xfId="902"/>
    <cellStyle name="输入 2 4" xfId="903"/>
    <cellStyle name="常规 3 4 3 2 2" xfId="904"/>
    <cellStyle name="40% - 强调文字颜色 3 3 2 3 2" xfId="905"/>
    <cellStyle name="强调文字颜色 2 3 2 2 2" xfId="906"/>
    <cellStyle name="输入 2 2" xfId="907"/>
    <cellStyle name="标题 2 2 3" xfId="908"/>
    <cellStyle name="计算 2 2 3 2" xfId="909"/>
    <cellStyle name="常规 11 3 2" xfId="910"/>
    <cellStyle name="40% - 强调文字颜色 2 3 2 2 3" xfId="911"/>
    <cellStyle name="强调文字颜色 2 3" xfId="912"/>
    <cellStyle name="输出 2 3" xfId="913"/>
    <cellStyle name="常规 5 2 4" xfId="914"/>
    <cellStyle name="40% - 强调文字颜色 4 3 3 2 2" xfId="915"/>
    <cellStyle name="60% - 强调文字颜色 4 2 2 2" xfId="916"/>
    <cellStyle name="强调文字颜色 5 2 2 3 2" xfId="917"/>
    <cellStyle name="60% - 强调文字颜色 1 3 2 3 2" xfId="918"/>
    <cellStyle name="常规 9 3" xfId="919"/>
    <cellStyle name="40% - 强调文字颜色 2 3 4 2" xfId="920"/>
    <cellStyle name="40% - 强调文字颜色 6 3 4" xfId="921"/>
    <cellStyle name="20% - 强调文字颜色 2 2 2 4" xfId="922"/>
    <cellStyle name="常规 9 3 2" xfId="923"/>
    <cellStyle name="60% - 强调文字颜色 5 3 2 4" xfId="924"/>
    <cellStyle name="强调文字颜色 3 2 4 2" xfId="925"/>
    <cellStyle name="60% - 强调文字颜色 1 3 2" xfId="926"/>
    <cellStyle name="常规 2 6 2" xfId="927"/>
    <cellStyle name="标题 1 3 2 2 2" xfId="928"/>
    <cellStyle name="输入 2 2 3" xfId="929"/>
    <cellStyle name="强调文字颜色 2 2 3 2 2" xfId="930"/>
    <cellStyle name="20% - 强调文字颜色 2 3 2" xfId="931"/>
    <cellStyle name="20% - 强调文字颜色 2 3 3 2 2" xfId="932"/>
    <cellStyle name="强调文字颜色 4 3 3 3" xfId="933"/>
    <cellStyle name="40% - 强调文字颜色 5 3 2 2 3" xfId="934"/>
    <cellStyle name="20% - 强调文字颜色 5 2 5" xfId="935"/>
    <cellStyle name="20% - 强调文字颜色 2 2 3 3" xfId="936"/>
    <cellStyle name="40% - 强调文字颜色 3 3 2 2 3" xfId="937"/>
    <cellStyle name="常规 7 3 3" xfId="938"/>
    <cellStyle name="计算 3" xfId="939"/>
    <cellStyle name="60% - 强调文字颜色 4 2 2 4" xfId="940"/>
    <cellStyle name="标题 3 2 2 2 2 2" xfId="941"/>
    <cellStyle name="强调文字颜色 2 2 2 2 2 2" xfId="942"/>
    <cellStyle name="20% - 强调文字颜色 1 3 2 2" xfId="943"/>
    <cellStyle name="20% - 强调文字颜色 2 3 2 2 2 2" xfId="944"/>
    <cellStyle name="20% - 强调文字颜色 5 2 3 3" xfId="945"/>
    <cellStyle name="60% - 强调文字颜色 3 2 3 3" xfId="946"/>
    <cellStyle name="20% - 强调文字颜色 4 3 4" xfId="947"/>
    <cellStyle name="20% - 强调文字颜色 4 3 2 2" xfId="948"/>
    <cellStyle name="强调文字颜色 4 3 2 2" xfId="949"/>
    <cellStyle name="常规 5 2 2 3" xfId="950"/>
    <cellStyle name="60% - 强调文字颜色 5 3 2 3 2" xfId="951"/>
    <cellStyle name="常规 9 4 2" xfId="952"/>
    <cellStyle name="20% - 强调文字颜色 3 3 2" xfId="953"/>
    <cellStyle name="40% - 强调文字颜色 4 3 2 2 2" xfId="954"/>
    <cellStyle name="输出 3 2 2" xfId="955"/>
    <cellStyle name="常规 2 5 2 3" xfId="956"/>
    <cellStyle name="60% - 强调文字颜色 6 3 2 3" xfId="957"/>
    <cellStyle name="标题 5 4 2" xfId="958"/>
    <cellStyle name="60% - 强调文字颜色 1 2 5" xfId="959"/>
    <cellStyle name="警告文本 3" xfId="960"/>
    <cellStyle name="适中 3 2 2 3" xfId="961"/>
    <cellStyle name="强调文字颜色 3 2 4" xfId="962"/>
    <cellStyle name="输出 3 2 4" xfId="963"/>
    <cellStyle name="链接单元格 2 2 2 3" xfId="964"/>
    <cellStyle name="60% - 强调文字颜色 3 3 3 3" xfId="965"/>
    <cellStyle name="注释 2 3 2 2" xfId="966"/>
    <cellStyle name="标题 3 2 2 3" xfId="967"/>
    <cellStyle name="常规 25" xfId="968"/>
    <cellStyle name="40% - 强调文字颜色 3 3 2" xfId="969"/>
    <cellStyle name="标题 2 2 3 3" xfId="970"/>
    <cellStyle name="40% - 强调文字颜色 3 3 2 3" xfId="971"/>
    <cellStyle name="标题 1 2 3 2" xfId="972"/>
    <cellStyle name="链接单元格 2 3 2" xfId="973"/>
    <cellStyle name="好 3 2 4" xfId="974"/>
    <cellStyle name="差 2 2 2 3" xfId="975"/>
    <cellStyle name="60% - 强调文字颜色 2 2 2 4" xfId="976"/>
    <cellStyle name="常规 3 7 2 2" xfId="977"/>
    <cellStyle name="40% - 强调文字颜色 1 2 4 2" xfId="978"/>
    <cellStyle name="警告文本 3 3 2" xfId="979"/>
    <cellStyle name="汇总 3 3 3" xfId="980"/>
    <cellStyle name="常规 13 4" xfId="981"/>
    <cellStyle name="链接单元格 3 4 2" xfId="982"/>
    <cellStyle name="20% - 强调文字颜色 1 2 2 2" xfId="983"/>
    <cellStyle name="40% - 强调文字颜色 4 2 2 2 2" xfId="984"/>
    <cellStyle name="解释性文本 3 2 2 3" xfId="985"/>
    <cellStyle name="注释 2 2 3" xfId="986"/>
    <cellStyle name="60% - 强调文字颜色 2 3 2 2 3" xfId="987"/>
    <cellStyle name="20% - 强调文字颜色 4 2 3 3" xfId="988"/>
    <cellStyle name="注释 3 4 2" xfId="989"/>
    <cellStyle name="汇总 2 2 2 3" xfId="990"/>
    <cellStyle name="40% - 强调文字颜色 4 2 5" xfId="991"/>
    <cellStyle name="40% - 强调文字颜色 5 3 2 3" xfId="992"/>
    <cellStyle name="强调文字颜色 4 3 4" xfId="993"/>
    <cellStyle name="好 3 2 2 2" xfId="994"/>
    <cellStyle name="常规 3 3 4" xfId="995"/>
    <cellStyle name="20% - 强调文字颜色 2 3 2 2 2" xfId="996"/>
    <cellStyle name="输入 3 3 3" xfId="997"/>
    <cellStyle name="20% - 强调文字颜色 1 3 2 2 2 2" xfId="998"/>
    <cellStyle name="标题 3 2 2 2" xfId="999"/>
    <cellStyle name="40% - 强调文字颜色 2 3 2 2" xfId="1000"/>
    <cellStyle name="60% - 强调文字颜色 1 3 3 2 2" xfId="1001"/>
    <cellStyle name="20% - 强调文字颜色 2 3 3" xfId="1002"/>
    <cellStyle name="60% - 强调文字颜色 3 3 2 2 3" xfId="1003"/>
    <cellStyle name="20% - 强调文字颜色 5 3 4 2" xfId="1004"/>
    <cellStyle name="常规 3 4" xfId="1005"/>
    <cellStyle name="20% - 强调文字颜色 6 3 4" xfId="1006"/>
    <cellStyle name="40% - 强调文字颜色 4 2 3 2 2" xfId="1007"/>
    <cellStyle name="强调文字颜色 1 2" xfId="1008"/>
    <cellStyle name="40% - 强调文字颜色 1 3 2 3 2" xfId="1009"/>
    <cellStyle name="40% - 强调文字颜色 6 2 2 2 3" xfId="1010"/>
    <cellStyle name="检查单元格 3 4 2" xfId="1011"/>
    <cellStyle name="60% - 强调文字颜色 2 2 2 2" xfId="1012"/>
    <cellStyle name="警告文本 3 3 3" xfId="1013"/>
    <cellStyle name="常规 3 5 2 2" xfId="1014"/>
    <cellStyle name="20% - 强调文字颜色 3 2 3 2 2" xfId="1015"/>
    <cellStyle name="强调文字颜色 5 3 2 2 2 2" xfId="1016"/>
    <cellStyle name="警告文本 2 4" xfId="1017"/>
    <cellStyle name="链接单元格 2 3" xfId="1018"/>
    <cellStyle name="强调文字颜色 1 2 2 2 2" xfId="1019"/>
    <cellStyle name="常规 3 4 3 3" xfId="1020"/>
    <cellStyle name="20% - 强调文字颜色 3 2 2 2" xfId="1021"/>
    <cellStyle name="强调文字颜色 1 2 5" xfId="1022"/>
    <cellStyle name="20% - 强调文字颜色 5 2 2 2 2 2" xfId="1023"/>
    <cellStyle name="20% - 强调文字颜色 1 3 2 4" xfId="1024"/>
    <cellStyle name="40% - 强调文字颜色 3 3 3" xfId="1025"/>
    <cellStyle name="注释 2 2 2 2 2" xfId="1026"/>
    <cellStyle name="常规 3 6" xfId="1027"/>
    <cellStyle name="20% - 强调文字颜色 2 2 3 2 2" xfId="1028"/>
    <cellStyle name="40% - 强调文字颜色 3 3 2 2 2 2" xfId="1029"/>
    <cellStyle name="计算 3 2 3" xfId="1030"/>
    <cellStyle name="强调文字颜色 2 3 2 3 2" xfId="1031"/>
    <cellStyle name="输入 3 2" xfId="1032"/>
    <cellStyle name="常规 2 3 2 2 3" xfId="1033"/>
    <cellStyle name="强调文字颜色 2 3 4 2" xfId="1034"/>
    <cellStyle name="标题 4 3 2 2 2" xfId="1035"/>
    <cellStyle name="强调文字颜色 3 2 2" xfId="1036"/>
    <cellStyle name="常规 10 4" xfId="1037"/>
    <cellStyle name="常规 8 2 4" xfId="1038"/>
    <cellStyle name="标题 1 2 2 2 3" xfId="1039"/>
    <cellStyle name="40% - 强调文字颜色 6 3 4 2" xfId="1040"/>
    <cellStyle name="20% - 强调文字颜色 6 2 2 4" xfId="1041"/>
    <cellStyle name="常规 2 2 4" xfId="1042"/>
    <cellStyle name="标题 2 2 4" xfId="1043"/>
    <cellStyle name="强调文字颜色 1 2 2 3 2" xfId="1044"/>
    <cellStyle name="强调文字颜色 5 2 2" xfId="1045"/>
    <cellStyle name="常规 10 3 2 2" xfId="1046"/>
    <cellStyle name="常规 6" xfId="1047"/>
    <cellStyle name="60% - 强调文字颜色 4 2 3 2" xfId="1048"/>
    <cellStyle name="20% - 强调文字颜色 3 3 3 2" xfId="1049"/>
    <cellStyle name="60% - 强调文字颜色 3 2 2" xfId="1050"/>
    <cellStyle name="好 2 2" xfId="1051"/>
    <cellStyle name="20% - 强调文字颜色 4 2 2 2 2" xfId="1052"/>
    <cellStyle name="20% - 强调文字颜色 3 3 4 2" xfId="1053"/>
    <cellStyle name="60% - 强调文字颜色 3 3 2" xfId="1054"/>
    <cellStyle name="20% - 强调文字颜色 2 3 4 2" xfId="1055"/>
    <cellStyle name="强调文字颜色 2 2 4 2" xfId="1056"/>
    <cellStyle name="20% - 强调文字颜色 3 3" xfId="1057"/>
    <cellStyle name="计算 2 2 2 2 2" xfId="1058"/>
    <cellStyle name="常规 8 3 2 2" xfId="1059"/>
    <cellStyle name="计算 3 4" xfId="1060"/>
    <cellStyle name="好 2 5" xfId="1061"/>
    <cellStyle name="40% - 强调文字颜色 2 3 4" xfId="1062"/>
    <cellStyle name="60% - 强调文字颜色 1 2 3 3" xfId="1063"/>
    <cellStyle name="常规 3 4 2 2 2" xfId="1064"/>
    <cellStyle name="20% - 强调文字颜色 3 2 2 2 2 2" xfId="1065"/>
    <cellStyle name="20% - 强调文字颜色 5 3 2 2 3" xfId="1066"/>
    <cellStyle name="常规 7 3" xfId="1067"/>
    <cellStyle name="强调文字颜色 3 2 2 2 2 2" xfId="1068"/>
    <cellStyle name="强调文字颜色 5 3 3 3" xfId="1069"/>
    <cellStyle name="60% - 强调文字颜色 6 3 3 2 2" xfId="1070"/>
    <cellStyle name="常规 3 2 2 2 2 2" xfId="1071"/>
    <cellStyle name="强调文字颜色 1 3 2 2" xfId="1072"/>
    <cellStyle name="60% - 强调文字颜色 5 2 2" xfId="1073"/>
    <cellStyle name="20% - 强调文字颜色 3 3 2 2 2" xfId="1074"/>
    <cellStyle name="60% - 强调文字颜色 4 2 5" xfId="1075"/>
    <cellStyle name="60% - 强调文字颜色 2 3 3 3" xfId="1076"/>
    <cellStyle name="40% - 强调文字颜色 2 3 2 2 2 2" xfId="1077"/>
    <cellStyle name="注释 3 3" xfId="1078"/>
    <cellStyle name="20% - 强调文字颜色 5 2 2 2 2" xfId="1079"/>
    <cellStyle name="强调文字颜色 4 2 3 2" xfId="1080"/>
    <cellStyle name="60% - 强调文字颜色 3 3 2 4" xfId="1081"/>
    <cellStyle name="好 2 2 4" xfId="1082"/>
    <cellStyle name="输入 2 3 2" xfId="1083"/>
    <cellStyle name="汇总 2 2 2 2 2" xfId="1084"/>
    <cellStyle name="常规 7 2 2 2" xfId="1085"/>
    <cellStyle name="常规 2 2 3 2 2" xfId="1086"/>
    <cellStyle name="40% - 强调文字颜色 1 3 2 3" xfId="1087"/>
    <cellStyle name="常规 9 2 2 3" xfId="1088"/>
    <cellStyle name="40% - 强调文字颜色 6 2 2 2 2" xfId="1089"/>
    <cellStyle name="标题 4 3 4" xfId="1090"/>
    <cellStyle name="标题 1 3 2 4" xfId="1091"/>
    <cellStyle name="计算 3 3 3" xfId="1092"/>
    <cellStyle name="强调文字颜色 6 2 4" xfId="1093"/>
    <cellStyle name="强调文字颜色 6 2 3" xfId="1094"/>
    <cellStyle name="标题 4 2 5" xfId="1095"/>
    <cellStyle name="常规 2 4 2 3 2" xfId="1096"/>
    <cellStyle name="输出 2 2 2 2" xfId="1097"/>
    <cellStyle name="60% - 强调文字颜色 1 2 2" xfId="1098"/>
    <cellStyle name="20% - 强调文字颜色 5 2 3 2 2" xfId="1099"/>
    <cellStyle name="输出 2 2 2 2 2" xfId="1100"/>
    <cellStyle name="常规 10 2 3" xfId="1101"/>
    <cellStyle name="检查单元格 2 2 2 2" xfId="1102"/>
    <cellStyle name="60% - 强调文字颜色 4 3 3 2" xfId="1103"/>
    <cellStyle name="常规 21 2" xfId="1104"/>
    <cellStyle name="强调文字颜色 1 3" xfId="1105"/>
    <cellStyle name="标题 2 3 2" xfId="1106"/>
    <cellStyle name="20% - 强调文字颜色 4 3" xfId="1107"/>
    <cellStyle name="差 2" xfId="1108"/>
    <cellStyle name="注释 3 2 2 2 2" xfId="1109"/>
    <cellStyle name="解释性文本 3 3 2" xfId="1110"/>
    <cellStyle name="60% - 强调文字颜色 6 3 5" xfId="1111"/>
    <cellStyle name="输入 3 2 2 3" xfId="1112"/>
    <cellStyle name="20% - 强调文字颜色 6 3 2 3 2" xfId="1113"/>
    <cellStyle name="常规 3 2 3 2" xfId="1114"/>
    <cellStyle name="40% - 强调文字颜色 4 2 2 4" xfId="1115"/>
    <cellStyle name="检查单元格 2 2 3 2" xfId="1116"/>
    <cellStyle name="60% - 强调文字颜色 4 3 4 2" xfId="1117"/>
    <cellStyle name="强调文字颜色 6 3" xfId="1118"/>
    <cellStyle name="40% - 强调文字颜色 1 2 2 2 2 2" xfId="1119"/>
    <cellStyle name="链接单元格 2 2 3" xfId="1120"/>
    <cellStyle name="汇总 2 4 2" xfId="1121"/>
    <cellStyle name="40% - 强调文字颜色 1 2 3 3" xfId="1122"/>
    <cellStyle name="检查单元格 2 2" xfId="1123"/>
    <cellStyle name="强调文字颜色 3 3 2 4" xfId="1124"/>
    <cellStyle name="常规 3 4 2" xfId="1125"/>
    <cellStyle name="20% - 强调文字颜色 6 3 4 2" xfId="1126"/>
    <cellStyle name="适中 3 2 2" xfId="1127"/>
    <cellStyle name="60% - 强调文字颜色 3 2 3" xfId="1128"/>
    <cellStyle name="20% - 强调文字颜色 3 3 3 3" xfId="1129"/>
    <cellStyle name="常规 5 2" xfId="1130"/>
    <cellStyle name="60% - 强调文字颜色 1 3 5" xfId="1131"/>
    <cellStyle name="60% - 强调文字颜色 6 3 3 3" xfId="1132"/>
    <cellStyle name="输入 3 4 2" xfId="1133"/>
    <cellStyle name="差 3 2 3 2" xfId="1134"/>
    <cellStyle name="强调文字颜色 6 2 2" xfId="1135"/>
    <cellStyle name="强调文字颜色 3 3 2 3" xfId="1136"/>
    <cellStyle name="适中 2 4" xfId="1137"/>
    <cellStyle name="20% - 强调文字颜色 3 2" xfId="1138"/>
    <cellStyle name="常规 3 2 5" xfId="1139"/>
    <cellStyle name="20% - 强调文字颜色 1 2 3 3" xfId="1140"/>
    <cellStyle name="40% - 强调文字颜色 3 2 2 2 3" xfId="1141"/>
    <cellStyle name="标题 1 3 4 2" xfId="1142"/>
    <cellStyle name="60% - 强调文字颜色 1 2 2 3 2" xfId="1143"/>
    <cellStyle name="40% - 强调文字颜色 5 3 4" xfId="1144"/>
    <cellStyle name="40% - 强调文字颜色 2 2 4 2" xfId="1145"/>
    <cellStyle name="常规 4 2" xfId="1146"/>
    <cellStyle name="标题 3 3 3 2 2" xfId="1147"/>
    <cellStyle name="强调文字颜色 5 2 2 4" xfId="1148"/>
    <cellStyle name="40% - 强调文字颜色 6 3 3 2" xfId="1149"/>
    <cellStyle name="20% - 强调文字颜色 2 2 2 3 2" xfId="1150"/>
    <cellStyle name="强调文字颜色 1 3 4" xfId="1151"/>
    <cellStyle name="标题 4 2 2 2" xfId="1152"/>
    <cellStyle name="注释 2 5" xfId="1153"/>
    <cellStyle name="强调文字颜色 1 3 2 2 2" xfId="1154"/>
    <cellStyle name="常规 10 2 4" xfId="1155"/>
    <cellStyle name="60% - 强调文字颜色 5 3 3" xfId="1156"/>
    <cellStyle name="检查单元格 3 2 2" xfId="1157"/>
    <cellStyle name="标题 2 3 3" xfId="1158"/>
    <cellStyle name="20% - 强调文字颜色 4 2 2" xfId="1159"/>
    <cellStyle name="汇总 3 3 2" xfId="1160"/>
    <cellStyle name="常规 10 5" xfId="1161"/>
    <cellStyle name="强调文字颜色 6 2 5" xfId="1162"/>
    <cellStyle name="20% - 强调文字颜色 4 2 4" xfId="1163"/>
    <cellStyle name="输出 2" xfId="1164"/>
    <cellStyle name="适中 3 3 3" xfId="1165"/>
    <cellStyle name="强调文字颜色 3 3 2 2 2" xfId="1166"/>
    <cellStyle name="强调文字颜色 6 2 2 2" xfId="1167"/>
    <cellStyle name="检查单元格 2 2 2 2 2" xfId="1168"/>
    <cellStyle name="60% - 强调文字颜色 4 3 3 2 2" xfId="1169"/>
    <cellStyle name="20% - 强调文字颜色 2 2" xfId="1170"/>
    <cellStyle name="警告文本 2 2 3" xfId="1171"/>
    <cellStyle name="汇总 2 2 4" xfId="1172"/>
    <cellStyle name="40% - 强调文字颜色 5 3 2 4" xfId="1173"/>
    <cellStyle name="强调文字颜色 4 3 5" xfId="1174"/>
    <cellStyle name="40% - 强调文字颜色 4 2" xfId="1175"/>
    <cellStyle name="计算 2 2 2 2" xfId="1176"/>
    <cellStyle name="20% - 强调文字颜色 2 3 4" xfId="1177"/>
    <cellStyle name="20% - 强调文字颜色 3 2 2 2 2" xfId="1178"/>
    <cellStyle name="警告文本 2 3 3" xfId="1179"/>
    <cellStyle name="常规 3 4 2 2" xfId="1180"/>
    <cellStyle name="常规 3 2 3" xfId="1181"/>
    <cellStyle name="20% - 强调文字颜色 6 3 2 3" xfId="1182"/>
    <cellStyle name="60% - 强调文字颜色 2 3 5" xfId="1183"/>
    <cellStyle name="解释性文本 3 5" xfId="1184"/>
    <cellStyle name="20% - 强调文字颜色 6 3" xfId="1185"/>
    <cellStyle name="常规 12 2 2" xfId="1186"/>
    <cellStyle name="常规 8 2 2 2" xfId="1187"/>
    <cellStyle name="40% - 强调文字颜色 1 2 2" xfId="1188"/>
    <cellStyle name="输出 3 2 2 2" xfId="1189"/>
    <cellStyle name="输出 2 5" xfId="1190"/>
    <cellStyle name="输入 3 3 2" xfId="1191"/>
    <cellStyle name="60% - 强调文字颜色 5 2 3 2" xfId="1192"/>
    <cellStyle name="计算 3 3" xfId="1193"/>
    <cellStyle name="汇总 3 3" xfId="1194"/>
    <cellStyle name="强调文字颜色 5 3 4" xfId="1195"/>
    <cellStyle name="40% - 强调文字颜色 5 2 4 2" xfId="1196"/>
    <cellStyle name="标题 3 2 3 3" xfId="1197"/>
    <cellStyle name="60% - 强调文字颜色 5 2 2 4" xfId="1198"/>
    <cellStyle name="适中 3" xfId="1199"/>
    <cellStyle name="60% - 强调文字颜色 2 2 4" xfId="1200"/>
    <cellStyle name="适中 3 3 2 2" xfId="1201"/>
    <cellStyle name="60% - 强调文字颜色 2 2 3 3" xfId="1202"/>
    <cellStyle name="60% - 强调文字颜色 3 2 5" xfId="1203"/>
    <cellStyle name="差 3 2" xfId="1204"/>
    <cellStyle name="常规 3 5" xfId="1205"/>
    <cellStyle name="常规 5 3" xfId="1206"/>
    <cellStyle name="标题 2 3 2 2 2" xfId="1207"/>
    <cellStyle name="检查单元格 2 5" xfId="1208"/>
    <cellStyle name="标题 1 3 3 2 2" xfId="1209"/>
    <cellStyle name="输入 3 2 3" xfId="1210"/>
    <cellStyle name="20% - 强调文字颜色 1 2 2" xfId="1211"/>
    <cellStyle name="40% - 强调文字颜色 4 2 2 2" xfId="1212"/>
    <cellStyle name="20% - 强调文字颜色 3 2 2 3" xfId="1213"/>
    <cellStyle name="输入 3 2 3 2" xfId="1214"/>
    <cellStyle name="20% - 强调文字颜色 4 3 2" xfId="1215"/>
    <cellStyle name="差 2 2" xfId="1216"/>
    <cellStyle name="常规 2 3 2 2" xfId="1217"/>
    <cellStyle name="20% - 强调文字颜色 6 2 3 2 2" xfId="1218"/>
    <cellStyle name="标题 4 3 4 2" xfId="1219"/>
    <cellStyle name="汇总 3 2 2" xfId="1220"/>
    <cellStyle name="强调文字颜色 5 3 3 2" xfId="1221"/>
    <cellStyle name="解释性文本 3 3 3" xfId="1222"/>
    <cellStyle name="60% - 强调文字颜色 1 3 2 4" xfId="1223"/>
    <cellStyle name="60% - 强调文字颜色 1 3 3 2" xfId="1224"/>
    <cellStyle name="标题 3 2 2 4" xfId="1225"/>
    <cellStyle name="链接单元格 3 3" xfId="1226"/>
    <cellStyle name="警告文本 3 4" xfId="1227"/>
    <cellStyle name="60% - 强调文字颜色 4 3 2 4" xfId="1228"/>
    <cellStyle name="常规 6 3 3" xfId="1229"/>
    <cellStyle name="常规 8 2 2 2 2" xfId="1230"/>
    <cellStyle name="强调文字颜色 5 2 3" xfId="1231"/>
    <cellStyle name="常规 13 4 2" xfId="1232"/>
    <cellStyle name="汇总 2 2" xfId="1233"/>
    <cellStyle name="强调文字颜色 4 3 2 2 2 2" xfId="1234"/>
    <cellStyle name="60% - 强调文字颜色 4 2 2 2 2 2" xfId="1235"/>
    <cellStyle name="标题 2 3 2 3 2" xfId="1236"/>
    <cellStyle name="检查单元格 3 5" xfId="1237"/>
    <cellStyle name="60% - 强调文字颜色 2 2 3" xfId="1238"/>
    <cellStyle name="强调文字颜色 2 2 3 3" xfId="1239"/>
    <cellStyle name="链接单元格 2 4" xfId="1240"/>
    <cellStyle name="40% - 强调文字颜色 2 2 2 2" xfId="1241"/>
    <cellStyle name="输入 2 2 2 2" xfId="1242"/>
    <cellStyle name="标题 1 2 3 3" xfId="1243"/>
    <cellStyle name="计算 2 4 2" xfId="1244"/>
    <cellStyle name="汇总 3 2 2 3" xfId="1245"/>
    <cellStyle name="输入 2 3 2 2" xfId="1246"/>
    <cellStyle name="标题 1 2" xfId="1247"/>
    <cellStyle name="强调文字颜色 5 3 4 2" xfId="1248"/>
    <cellStyle name="常规 9 2 4" xfId="1249"/>
    <cellStyle name="40% - 强调文字颜色 1 3 4" xfId="1250"/>
    <cellStyle name="强调文字颜色 3 3 2 2 3" xfId="1251"/>
    <cellStyle name="强调文字颜色 1 2 4" xfId="1252"/>
    <cellStyle name="常规 14 2" xfId="1253"/>
    <cellStyle name="标题 2 2 2 3" xfId="1254"/>
    <cellStyle name="链接单元格 2 2 2" xfId="1255"/>
    <cellStyle name="汇总 2 3 3" xfId="1256"/>
    <cellStyle name="警告文本 2 3 2" xfId="1257"/>
    <cellStyle name="20% - 强调文字颜色 6 3 2 4" xfId="1258"/>
    <cellStyle name="常规 3 2 4" xfId="1259"/>
    <cellStyle name="常规 3 2 3 2 2" xfId="1260"/>
    <cellStyle name="40% - 强调文字颜色 6 3 3 2 2" xfId="1261"/>
    <cellStyle name="适中 2 2 3 2" xfId="1262"/>
    <cellStyle name="常规 3 10" xfId="1263"/>
    <cellStyle name="20% - 强调文字颜色 3 2 2 3 2" xfId="1264"/>
    <cellStyle name="强调文字颜色 4 3 2 3" xfId="1265"/>
    <cellStyle name="标题 4 3 3" xfId="1266"/>
    <cellStyle name="标题 4 3 2 4" xfId="1267"/>
    <cellStyle name="常规 3 5 2 2 2 2" xfId="1268"/>
    <cellStyle name="检查单元格 2 3" xfId="1269"/>
    <cellStyle name="强调文字颜色 6 3 2 3" xfId="1270"/>
    <cellStyle name="常规 7 5" xfId="1271"/>
    <cellStyle name="标题 2 3 5" xfId="1272"/>
    <cellStyle name="标题 4 3 3 2 2" xfId="1273"/>
    <cellStyle name="常规 5" xfId="1274"/>
    <cellStyle name="60% - 强调文字颜色 4 3 2 3 2" xfId="1275"/>
    <cellStyle name="标题 3 3 3 3" xfId="1276"/>
    <cellStyle name="60% - 强调文字颜色 2 2" xfId="1277"/>
    <cellStyle name="强调文字颜色 5 3 3 2 2" xfId="1278"/>
    <cellStyle name="汇总 3 2 2 2" xfId="1279"/>
    <cellStyle name="汇总 2 3 2" xfId="1280"/>
    <cellStyle name="强调文字颜色 5 2 4 2" xfId="1281"/>
    <cellStyle name="20% - 强调文字颜色 5 3 2 3 2" xfId="1282"/>
    <cellStyle name="检查单元格 2 3 2 2" xfId="1283"/>
    <cellStyle name="60% - 强调文字颜色 5 2 4" xfId="1284"/>
    <cellStyle name="强调文字颜色 1 3 2 4" xfId="1285"/>
    <cellStyle name="强调文字颜色 4 3 2" xfId="1286"/>
    <cellStyle name="20% - 强调文字颜色 5 2 2 4" xfId="1287"/>
    <cellStyle name="40% - 强调文字颜色 5 3 4 2" xfId="1288"/>
    <cellStyle name="检查单元格 2" xfId="1289"/>
    <cellStyle name="强调文字颜色 4 2 2 3" xfId="1290"/>
    <cellStyle name="差 2 2 2 2" xfId="1291"/>
    <cellStyle name="60% - 强调文字颜色 3 3 3 2" xfId="1292"/>
    <cellStyle name="20% - 强调文字颜色 6 3 2 2 3" xfId="1293"/>
    <cellStyle name="常规 3 2 2 3" xfId="1294"/>
    <cellStyle name="强调文字颜色 3 3 2 2 2 2" xfId="1295"/>
    <cellStyle name="常规 9 2 3 2" xfId="1296"/>
    <cellStyle name="40% - 强调文字颜色 1 3 3 2" xfId="1297"/>
    <cellStyle name="60% - 强调文字颜色 3 3 2 2 2" xfId="1298"/>
    <cellStyle name="计算 2 2 2 3" xfId="1299"/>
    <cellStyle name="20% - 强调文字颜色 2 3 5" xfId="1300"/>
    <cellStyle name="警告文本 3 2 2 2 2" xfId="1301"/>
    <cellStyle name="20% - 强调文字颜色 1 2 4 2" xfId="1302"/>
    <cellStyle name="常规 11" xfId="1303"/>
    <cellStyle name="40% - 强调文字颜色 1 3 5" xfId="1304"/>
    <cellStyle name="20% - 强调文字颜色 2 2 2 3" xfId="1305"/>
    <cellStyle name="40% - 强调文字颜色 6 3 3" xfId="1306"/>
    <cellStyle name="常规 3 5 4 2" xfId="1307"/>
    <cellStyle name="注释 3 2 4" xfId="1308"/>
    <cellStyle name="适中 3 2" xfId="1309"/>
    <cellStyle name="解释性文本 2 4 2" xfId="1310"/>
    <cellStyle name="标题 3 2 2 2 2" xfId="1311"/>
    <cellStyle name="40% - 强调文字颜色 6 2 3 2 2" xfId="1312"/>
    <cellStyle name="百分比 2" xfId="1313"/>
    <cellStyle name="标题 5 4" xfId="1314"/>
    <cellStyle name="20% - 强调文字颜色 4 2 3 2" xfId="1315"/>
    <cellStyle name="检查单元格 3 3 2" xfId="1316"/>
    <cellStyle name="强调文字颜色 5 2 2 2 2" xfId="1317"/>
    <cellStyle name="常规 3 5 3 2" xfId="1318"/>
    <cellStyle name="注释 3 2 2 3" xfId="1319"/>
    <cellStyle name="60% - 强调文字颜色 5 3" xfId="1320"/>
    <cellStyle name="强调文字颜色 1 3 3" xfId="1321"/>
    <cellStyle name="40% - 强调文字颜色 1 3 3 3" xfId="1322"/>
    <cellStyle name="20% - 强调文字颜色 1 2 2 3 2" xfId="1323"/>
    <cellStyle name="标题 5 5" xfId="1324"/>
    <cellStyle name="百分比 3" xfId="1325"/>
    <cellStyle name="输入 2 2 2" xfId="1326"/>
    <cellStyle name="强调文字颜色 2 3 2 2 2 2" xfId="1327"/>
    <cellStyle name="标题 2 2 3 2" xfId="1328"/>
    <cellStyle name="40% - 强调文字颜色 2 2 5" xfId="1329"/>
    <cellStyle name="60% - 强调文字颜色 1 2 2 4" xfId="1330"/>
    <cellStyle name="40% - 强调文字颜色 4 3 2 3" xfId="1331"/>
    <cellStyle name="标题 6 2" xfId="1332"/>
    <cellStyle name="标题 1 3 5" xfId="1333"/>
    <cellStyle name="20% - 强调文字颜色 2 2 3" xfId="1334"/>
    <cellStyle name="40% - 强调文字颜色 3 3 2 2" xfId="1335"/>
    <cellStyle name="强调文字颜色 6 3 2 2 2" xfId="1336"/>
    <cellStyle name="常规 7 4 2" xfId="1337"/>
    <cellStyle name="常规 8 4" xfId="1338"/>
    <cellStyle name="60% - 强调文字颜色 1 3 2 2 3" xfId="1339"/>
    <cellStyle name="40% - 强调文字颜色 3 2 3 3" xfId="1340"/>
    <cellStyle name="标题 5" xfId="1341"/>
    <cellStyle name="标题 2 3 4 2" xfId="1342"/>
    <cellStyle name="常规 8 5" xfId="1343"/>
    <cellStyle name="强调文字颜色 6 3 3 3" xfId="1344"/>
    <cellStyle name="强调文字颜色 3 2 2 2 3" xfId="1345"/>
    <cellStyle name="强调文字颜色 1 3 2" xfId="1346"/>
    <cellStyle name="强调文字颜色 6 3 2 4" xfId="1347"/>
    <cellStyle name="60% - 强调文字颜色 5 2" xfId="1348"/>
    <cellStyle name="常规_Sheet1 2" xfId="1349"/>
    <cellStyle name="输入 3 3" xfId="1350"/>
    <cellStyle name="60% - 强调文字颜色 5 2 2 2" xfId="1351"/>
    <cellStyle name="标题 2 3 2 2 2 2" xfId="1352"/>
    <cellStyle name="差 2 2 2" xfId="1353"/>
    <cellStyle name="标题 3 2 3 2" xfId="1354"/>
    <cellStyle name="标题 2 2 2 2 2 2" xfId="1355"/>
    <cellStyle name="适中 3 2 3" xfId="1356"/>
    <cellStyle name="常规_Sheet1" xfId="1357"/>
    <cellStyle name="强调文字颜色 5 2 3 3" xfId="1358"/>
    <cellStyle name="60% - 强调文字颜色 2 3 2 2 2 2" xfId="1359"/>
    <cellStyle name="注释 2 2 2 2" xfId="1360"/>
    <cellStyle name="40% - 强调文字颜色 2 3 2" xfId="1361"/>
    <cellStyle name="20% - 强调文字颜色 5 2 3 2" xfId="1362"/>
    <cellStyle name="40% - 强调文字颜色 5 3 3 3" xfId="1363"/>
    <cellStyle name="标题 3 2 4 2" xfId="1364"/>
    <cellStyle name="40% - 强调文字颜色 4 3 2 2" xfId="1365"/>
    <cellStyle name="强调文字颜色 6 3 2 2 3" xfId="1366"/>
    <cellStyle name="标题 1 3 4" xfId="1367"/>
    <cellStyle name="20% - 强调文字颜色 3 3 2 2" xfId="1368"/>
    <cellStyle name="解释性文本 2 3 3" xfId="1369"/>
    <cellStyle name="适中 2 3" xfId="1370"/>
    <cellStyle name="60% - 强调文字颜色 4 2 2 2 3" xfId="1371"/>
    <cellStyle name="标题 2 3 2 4" xfId="1372"/>
    <cellStyle name="60% - 强调文字颜色 2 3 2 3 2" xfId="1373"/>
    <cellStyle name="注释 2 3 2" xfId="1374"/>
    <cellStyle name="40% - 强调文字颜色 3 3" xfId="1375"/>
    <cellStyle name="强调文字颜色 1 3 3 3" xfId="1376"/>
    <cellStyle name="适中 2 2 3" xfId="1377"/>
    <cellStyle name="20% - 强调文字颜色 5 3 3" xfId="1378"/>
    <cellStyle name="常规 5 3 2 2" xfId="1379"/>
    <cellStyle name="标题 3 2 2 2 3" xfId="1380"/>
    <cellStyle name="20% - 强调文字颜色 2 3 2 3 2" xfId="1381"/>
    <cellStyle name="标题 1 2 2 2" xfId="1382"/>
    <cellStyle name="强调文字颜色 4 3 2 4" xfId="1383"/>
    <cellStyle name="常规 3 2 2 4" xfId="1384"/>
    <cellStyle name="40% - 强调文字颜色 5 2 3 2" xfId="1385"/>
    <cellStyle name="好 3 3 2 2" xfId="1386"/>
    <cellStyle name="40% - 强调文字颜色 6 2 2 2" xfId="1387"/>
    <cellStyle name="常规 5 6" xfId="1388"/>
    <cellStyle name="强调文字颜色 1 2 3" xfId="1389"/>
    <cellStyle name="60% - 强调文字颜色 4 3" xfId="1390"/>
    <cellStyle name="检查单元格 3 2 2 2" xfId="1391"/>
    <cellStyle name="60% - 强调文字颜色 5 3 3 2" xfId="1392"/>
    <cellStyle name="常规 7 3 2" xfId="1393"/>
    <cellStyle name="计算 2" xfId="1394"/>
    <cellStyle name="标题 2 3 3 2" xfId="1395"/>
    <cellStyle name="计算 3 2 2 2 2" xfId="1396"/>
    <cellStyle name="好 3 2 3" xfId="1397"/>
    <cellStyle name="常规 3 4 2 2 3" xfId="1398"/>
    <cellStyle name="差 2 5" xfId="1399"/>
    <cellStyle name="常规 3 3 3 2 2" xfId="1400"/>
    <cellStyle name="20% - 强调文字颜色 1 3 4" xfId="1401"/>
    <cellStyle name="警告文本 3 2 3 2" xfId="1402"/>
    <cellStyle name="60% - 强调文字颜色 2 3 3 2 2" xfId="1403"/>
    <cellStyle name="60% - 强调文字颜色 4 2 4 2" xfId="1404"/>
    <cellStyle name="注释 3 2 2" xfId="1405"/>
    <cellStyle name="40% - 强调文字颜色 6 2 2 3" xfId="1406"/>
    <cellStyle name="40% - 强调文字颜色 4 2 3" xfId="1407"/>
    <cellStyle name="20% - 强调文字颜色 6 2 2 2" xfId="1408"/>
    <cellStyle name="常规 2 2 2" xfId="1409"/>
    <cellStyle name="常规 9 6" xfId="1410"/>
    <cellStyle name="60% - 强调文字颜色 1 2" xfId="1411"/>
    <cellStyle name="强调文字颜色 4 2 2 4" xfId="1412"/>
    <cellStyle name="标题 3 2 3 2 2" xfId="1413"/>
    <cellStyle name="20% - 强调文字颜色 6 2 5" xfId="1414"/>
    <cellStyle name="60% - 强调文字颜色 6 3" xfId="1415"/>
    <cellStyle name="60% - 强调文字颜色 3 3 2 2 2 2" xfId="1416"/>
    <cellStyle name="常规 2 5" xfId="1417"/>
    <cellStyle name="20% - 强调文字颜色 5 3 4" xfId="1418"/>
    <cellStyle name="常规 2 4 3" xfId="1419"/>
    <cellStyle name="40% - 强调文字颜色 2 2 2 2 2" xfId="1420"/>
    <cellStyle name="60% - 强调文字颜色 6 2 3" xfId="1421"/>
    <cellStyle name="40% - 强调文字颜色 2 2 3" xfId="1422"/>
    <cellStyle name="60% - 强调文字颜色 1 2 2 2" xfId="1423"/>
    <cellStyle name="60% - 强调文字颜色 6 3 2 2" xfId="1424"/>
    <cellStyle name="常规 2 5 2 2" xfId="1425"/>
    <cellStyle name="20% - 强调文字颜色 1 3 2 2 2" xfId="1426"/>
    <cellStyle name="40% - 强调文字颜色 4 3 5" xfId="1427"/>
    <cellStyle name="标题 3 2 2" xfId="1428"/>
    <cellStyle name="标题 4 2 3 2" xfId="1429"/>
    <cellStyle name="计算 3 2 2 3" xfId="1430"/>
    <cellStyle name="20% - 强调文字颜色 2 2 4 2" xfId="1431"/>
    <cellStyle name="常规 3 5 2 2 3" xfId="1432"/>
    <cellStyle name="60% - 强调文字颜色 2 2 2 2 3" xfId="1433"/>
    <cellStyle name="解释性文本 2 2 2 3" xfId="1434"/>
    <cellStyle name="常规 2 3 2 3" xfId="1435"/>
    <cellStyle name="标题 3 3 2 3 2" xfId="1436"/>
    <cellStyle name="60% - 强调文字颜色 4 3 2 2 2 2" xfId="1437"/>
    <cellStyle name="常规 3 3 2 2 2" xfId="1438"/>
    <cellStyle name="标题 6 4" xfId="1439"/>
    <cellStyle name="差 2 4" xfId="1440"/>
    <cellStyle name="常规 2 3 2 3 2" xfId="1441"/>
    <cellStyle name="40% - 强调文字颜色 1 3 3 2 2" xfId="1442"/>
    <cellStyle name="常规 5 4" xfId="1443"/>
    <cellStyle name="常规 4 3 2" xfId="1444"/>
    <cellStyle name="常规 3 5 2 3" xfId="1445"/>
    <cellStyle name="强调文字颜色 2 2 2 3 2" xfId="1446"/>
    <cellStyle name="链接单元格 3 3 2" xfId="1447"/>
    <cellStyle name="常规 12 4" xfId="1448"/>
    <cellStyle name="强调文字颜色 6 3 2 2" xfId="1449"/>
    <cellStyle name="常规 4 2 3 2" xfId="1450"/>
    <cellStyle name="常规 7 4" xfId="1451"/>
    <cellStyle name="常规 3 2 2 3 2" xfId="1452"/>
    <cellStyle name="标题 2 2 4 2" xfId="1453"/>
    <cellStyle name="差 3 2 3" xfId="1454"/>
    <cellStyle name="注释 3 4" xfId="1455"/>
    <cellStyle name="常规 2 7" xfId="1456"/>
    <cellStyle name="计算 3 3 2" xfId="1457"/>
    <cellStyle name="标题 1 3 2 3" xfId="1458"/>
    <cellStyle name="常规 7 2 2" xfId="1459"/>
    <cellStyle name="好 3 2 2" xfId="1460"/>
    <cellStyle name="40% - 强调文字颜色 6 3 2 2" xfId="1461"/>
    <cellStyle name="20% - 强调文字颜色 2 2 2 2 2" xfId="1462"/>
    <cellStyle name="好 2 2 3 2" xfId="1463"/>
    <cellStyle name="60% - 强调文字颜色 3 3 2 3 2" xfId="1464"/>
    <cellStyle name="常规 10 2" xfId="1465"/>
    <cellStyle name="40% - 强调文字颜色 1 3 4 2" xfId="1466"/>
    <cellStyle name="20% - 强调文字颜色 1 2 2 4" xfId="1467"/>
    <cellStyle name="标题 5 2 2 2 2" xfId="1468"/>
    <cellStyle name="强调文字颜色 5 3 2 4" xfId="1469"/>
    <cellStyle name="强调文字颜色 4 2 2 2 3" xfId="1470"/>
    <cellStyle name="40% - 强调文字颜色 1 2 2 3" xfId="1471"/>
    <cellStyle name="常规 2 3 3" xfId="1472"/>
    <cellStyle name="20% - 强调文字颜色 6 2 3 3" xfId="1473"/>
    <cellStyle name="常规 8 2" xfId="1474"/>
    <cellStyle name="20% - 强调文字颜色 4 2 3" xfId="1475"/>
    <cellStyle name="40% - 强调文字颜色 3 2 4 2" xfId="1476"/>
    <cellStyle name="常规 9 3 3" xfId="1477"/>
    <cellStyle name="常规 12" xfId="1478"/>
    <cellStyle name="输入 2 5" xfId="1479"/>
    <cellStyle name="60% - 强调文字颜色 6 2 4 2" xfId="1480"/>
    <cellStyle name="常规 2 4 4 2" xfId="1481"/>
    <cellStyle name="检查单元格 2 4" xfId="1482"/>
    <cellStyle name="适中 2 3 2" xfId="1483"/>
    <cellStyle name="标题 1 3 2 2 3" xfId="1484"/>
    <cellStyle name="输入 2 2 4" xfId="1485"/>
    <cellStyle name="常规 6 2 3" xfId="1486"/>
    <cellStyle name="常规 2 3 4 2" xfId="1487"/>
    <cellStyle name="常规 3 4 2 3 2" xfId="1488"/>
    <cellStyle name="差 3 4" xfId="1489"/>
    <cellStyle name="20% - 强调文字颜色 6 3 3 2 2" xfId="1490"/>
    <cellStyle name="常规 3 3 2 2" xfId="1491"/>
    <cellStyle name="标题 4 2 4 2" xfId="1492"/>
    <cellStyle name="40% - 强调文字颜色 6 3 3 3" xfId="1493"/>
    <cellStyle name="输出 2 4 2" xfId="1494"/>
    <cellStyle name="标题 2 3 4" xfId="1495"/>
    <cellStyle name="常规 3 2 3 3" xfId="1496"/>
    <cellStyle name="标题 5 3" xfId="1497"/>
    <cellStyle name="适中 3 3" xfId="1498"/>
    <cellStyle name="常规 13 2" xfId="1499"/>
    <cellStyle name="差 2 2 4" xfId="1500"/>
    <cellStyle name="常规 9 4" xfId="1501"/>
    <cellStyle name="强调文字颜色 6 3 4 2" xfId="1502"/>
    <cellStyle name="强调文字颜色 3 2 2 3 2" xfId="1503"/>
    <cellStyle name="常规 6 2 4" xfId="1504"/>
    <cellStyle name="解释性文本 3 2 2 2 2" xfId="1505"/>
    <cellStyle name="40% - 强调文字颜色 6 2 4 2" xfId="1506"/>
    <cellStyle name="40% - 强调文字颜色 2 3 3 2 2" xfId="1507"/>
    <cellStyle name="60% - 强调文字颜色 5 3 2 2 3" xfId="1508"/>
    <cellStyle name="输入 2 2 2 3" xfId="1509"/>
    <cellStyle name="标题 4 3 3 2" xfId="1510"/>
    <cellStyle name="60% - 强调文字颜色 2 3 2 3" xfId="1511"/>
    <cellStyle name="注释 2 3" xfId="1512"/>
    <cellStyle name="常规 3 6 2 3" xfId="1513"/>
    <cellStyle name="常规 5 3 2" xfId="1514"/>
    <cellStyle name="解释性文本 3 2 3" xfId="1515"/>
    <cellStyle name="60% - 强调文字颜色 6 3 2 2 2 2" xfId="1516"/>
    <cellStyle name="常规 7 2 3" xfId="1517"/>
    <cellStyle name="差 2 3" xfId="1518"/>
    <cellStyle name="常规 3 5 3 2 2" xfId="1519"/>
    <cellStyle name="注释 2 3 3" xfId="1520"/>
    <cellStyle name="适中 2 2 2" xfId="1521"/>
    <cellStyle name="解释性文本 2 3 2 2" xfId="1522"/>
    <cellStyle name="60% - 强调文字颜色 3 2 4 2" xfId="1523"/>
    <cellStyle name="60% - 强调文字颜色 2 2 3 2 2" xfId="1524"/>
    <cellStyle name="强调文字颜色 6 3 2 2 2 2" xfId="1525"/>
    <cellStyle name="标题 1 3 3 2" xfId="1526"/>
    <cellStyle name="好 2 2 3" xfId="1527"/>
    <cellStyle name="60% - 强调文字颜色 3 3 2 3" xfId="1528"/>
    <cellStyle name="常规 2 2 6" xfId="1529"/>
    <cellStyle name="检查单元格 3 2 2 3" xfId="1530"/>
    <cellStyle name="60% - 强调文字颜色 5 3 3 3" xfId="1531"/>
    <cellStyle name="标题 4 3 2 2 2 2" xfId="1532"/>
    <cellStyle name="强调文字颜色 5 3 5" xfId="1533"/>
    <cellStyle name="40% - 强调文字颜色 4 2 4 2" xfId="1534"/>
    <cellStyle name="60% - 强调文字颜色 5 2 3" xfId="1535"/>
    <cellStyle name="标题 2 3 2 2 3" xfId="1536"/>
    <cellStyle name="强调文字颜色 1 3 2 3" xfId="1537"/>
    <cellStyle name="强调文字颜色 2 2 4" xfId="1538"/>
    <cellStyle name="标题 6 3 2" xfId="1539"/>
    <cellStyle name="40% - 强调文字颜色 3 2 2 3" xfId="1540"/>
    <cellStyle name="常规 3 6 3 2" xfId="1541"/>
    <cellStyle name="20% - 强调文字颜色 1 2 4" xfId="1542"/>
    <cellStyle name="强调文字颜色 4 2 4 2" xfId="1543"/>
    <cellStyle name="60% - 强调文字颜色 6 3 2 4" xfId="1544"/>
    <cellStyle name="标题 1 3" xfId="1545"/>
    <cellStyle name="20% - 强调文字颜色 5 2 2 3 2" xfId="1546"/>
    <cellStyle name="常规 4 3" xfId="1547"/>
    <cellStyle name="40% - 强调文字颜色 3 2 2 2 2" xfId="1548"/>
    <cellStyle name="强调文字颜色 6 2 3 2" xfId="1549"/>
    <cellStyle name="标题 1 3 2 3 2" xfId="1550"/>
    <cellStyle name="计算 3 3 2 2" xfId="1551"/>
    <cellStyle name="常规 6 2 2 3" xfId="1552"/>
    <cellStyle name="40% - 强调文字颜色 1 2 3" xfId="1553"/>
    <cellStyle name="60% - 强调文字颜色 6 2 2 2" xfId="1554"/>
    <cellStyle name="常规 2 4 2 2" xfId="1555"/>
    <cellStyle name="20% - 强调文字颜色 5 3 3 2" xfId="1556"/>
    <cellStyle name="20% - 强调文字颜色 1 2 3 2 2" xfId="1557"/>
    <cellStyle name="40% - 强调文字颜色 3 2 2 2 2 2" xfId="1558"/>
    <cellStyle name="40% - 强调文字颜色 4 2 2 2 3" xfId="1559"/>
    <cellStyle name="链接单元格 3 3 3" xfId="1560"/>
    <cellStyle name="输出 3 4" xfId="1561"/>
    <cellStyle name="标题 2 2 2 3 2" xfId="1562"/>
    <cellStyle name="常规 14 2 2" xfId="1563"/>
    <cellStyle name="常规 2 3 3 2 2" xfId="1564"/>
    <cellStyle name="60% - 强调文字颜色 4 3 2 2 3" xfId="1565"/>
    <cellStyle name="标题 3 3 2 4" xfId="1566"/>
    <cellStyle name="40% - 强调文字颜色 4 3 3" xfId="1567"/>
    <cellStyle name="40% - 强调文字颜色 3 3 2 4" xfId="1568"/>
    <cellStyle name="20% - 强调文字颜色 6 3 2 2 2" xfId="1569"/>
    <cellStyle name="常规 3 2 2 2" xfId="1570"/>
    <cellStyle name="标题 4 2" xfId="1571"/>
    <cellStyle name="常规 2 4 2 2 3" xfId="1572"/>
    <cellStyle name="60% - 强调文字颜色 6 2 2 2 3" xfId="1573"/>
    <cellStyle name="检查单元格 3 3" xfId="1574"/>
    <cellStyle name="强调文字颜色 3 2 3 2" xfId="1575"/>
    <cellStyle name="40% - 强调文字颜色 1 2 2 2" xfId="1576"/>
    <cellStyle name="输入 3 5" xfId="1577"/>
    <cellStyle name="检查单元格 3 3 3" xfId="1578"/>
    <cellStyle name="20% - 强调文字颜色 2 2 3 2" xfId="1579"/>
    <cellStyle name="40% - 强调文字颜色 3 3 2 2 2" xfId="1580"/>
    <cellStyle name="40% - 强调文字颜色 2 3 2 2 2" xfId="1581"/>
    <cellStyle name="40% - 强调文字颜色 1 3 2 4" xfId="1582"/>
    <cellStyle name="常规 2 2 2 2 2 2" xfId="1583"/>
    <cellStyle name="强调文字颜色 5 2 2 2 3" xfId="1584"/>
    <cellStyle name="强调文字颜色 6 3 3 2" xfId="1585"/>
    <cellStyle name="常规 2 2 5" xfId="1586"/>
    <cellStyle name="输出 3 2 2 2 2" xfId="1587"/>
    <cellStyle name="检查单元格 3 2" xfId="1588"/>
    <cellStyle name="计算 2 5" xfId="1589"/>
    <cellStyle name="常规 8 2 2" xfId="1590"/>
    <cellStyle name="输入 2 3 3" xfId="1591"/>
    <cellStyle name="汇总 3 5" xfId="1592"/>
    <cellStyle name="40% - 强调文字颜色 2 2 2" xfId="1593"/>
    <cellStyle name="常规 7 2 4" xfId="1594"/>
    <cellStyle name="警告文本 2 3" xfId="1595"/>
    <cellStyle name="链接单元格 2 2" xfId="1596"/>
    <cellStyle name="强调文字颜色 4 2 3 3" xfId="1597"/>
    <cellStyle name="40% - 强调文字颜色 3 2" xfId="1598"/>
    <cellStyle name="40% - 强调文字颜色 3 3 3 2 2" xfId="1599"/>
    <cellStyle name="输出 3" xfId="1600"/>
    <cellStyle name="20% - 强调文字颜色 4 2 5" xfId="1601"/>
    <cellStyle name="好 2 2 2" xfId="1602"/>
    <cellStyle name="20% - 强调文字颜色 1 2" xfId="1603"/>
    <cellStyle name="20% - 强调文字颜色 4 2 2 4" xfId="1604"/>
    <cellStyle name="40% - 强调文字颜色 4 3 4 2" xfId="1605"/>
    <cellStyle name="20% - 强调文字颜色 5 3" xfId="1606"/>
    <cellStyle name="强调文字颜色 5 2" xfId="1607"/>
    <cellStyle name="强调文字颜色 1 2 2 3" xfId="1608"/>
    <cellStyle name="常规 10 3 2" xfId="1609"/>
    <cellStyle name="60% - 强调文字颜色 4 2 3" xfId="1610"/>
    <cellStyle name="标题 4 2 2 4" xfId="1611"/>
    <cellStyle name="标题 3 3 3" xfId="1612"/>
    <cellStyle name="20% - 强调文字颜色 4 2 2 3 2" xfId="1613"/>
    <cellStyle name="常规 2 4 3 2 2" xfId="1614"/>
    <cellStyle name="常规 13 3" xfId="1615"/>
    <cellStyle name="60% - 强调文字颜色 6 2 3 2 2" xfId="1616"/>
    <cellStyle name="60% - 强调文字颜色 6 2" xfId="1617"/>
    <cellStyle name="常规 2 4" xfId="1618"/>
    <cellStyle name="40% - 强调文字颜色 5 3 3 2 2" xfId="1619"/>
    <cellStyle name="好 3 3 2" xfId="1620"/>
    <cellStyle name="40% - 强调文字颜色 6 2 2" xfId="1621"/>
    <cellStyle name="解释性文本 3 4 2" xfId="1622"/>
    <cellStyle name="40% - 强调文字颜色 2 2 2 4" xfId="1623"/>
    <cellStyle name="常规 2 3 3 3" xfId="1624"/>
    <cellStyle name="60% - 强调文字颜色 1 3 4 2" xfId="1625"/>
    <cellStyle name="40% - 强调文字颜色 1 2 2 4" xfId="1626"/>
    <cellStyle name="20% - 强调文字颜色 6 2 3 2" xfId="1627"/>
    <cellStyle name="常规 2 3 2" xfId="1628"/>
    <cellStyle name="差 3 5" xfId="1629"/>
    <cellStyle name="强调文字颜色 4 2 2 2 2" xfId="1630"/>
    <cellStyle name="常规 3 3 2 3" xfId="1631"/>
    <cellStyle name="标题 2 3 2 2" xfId="1632"/>
    <cellStyle name="常规 19" xfId="1633"/>
    <cellStyle name="常规 24" xfId="1634"/>
    <cellStyle name="20% - 强调文字颜色 5 2 2 2" xfId="1635"/>
    <cellStyle name="常规 10 2 2 3" xfId="1636"/>
    <cellStyle name="强调文字颜色 4 2 3" xfId="1637"/>
    <cellStyle name="输出 3 3 3" xfId="1638"/>
    <cellStyle name="链接单元格 2 2 3 2" xfId="1639"/>
    <cellStyle name="适中 3 5" xfId="1640"/>
    <cellStyle name="20% - 强调文字颜色 6 3 2" xfId="1641"/>
    <cellStyle name="常规 3 2" xfId="1642"/>
    <cellStyle name="常规 12 2 2 2" xfId="1643"/>
    <cellStyle name="标题 2 3 2 3" xfId="1644"/>
    <cellStyle name="60% - 强调文字颜色 4 2 2 2 2" xfId="1645"/>
    <cellStyle name="60% - 强调文字颜色 3 2 2 3 2" xfId="1646"/>
    <cellStyle name="强调文字颜色 4 3" xfId="1647"/>
    <cellStyle name="解释性文本 3 3 2 2" xfId="1648"/>
    <cellStyle name="常规 14" xfId="1649"/>
    <cellStyle name="输入 3 4" xfId="1650"/>
    <cellStyle name="汇总 2" xfId="1651"/>
    <cellStyle name="强调文字颜色 4 3 2 2 2" xfId="1652"/>
    <cellStyle name="输出 2 2 4" xfId="1653"/>
    <cellStyle name="警告文本 2 2 2 3" xfId="1654"/>
    <cellStyle name="标题 2 3 3 3" xfId="1655"/>
    <cellStyle name="60% - 强调文字颜色 4 2 2 3 2" xfId="1656"/>
    <cellStyle name="标题 6 4 2" xfId="1657"/>
    <cellStyle name="60% - 强调文字颜色 2 2 5" xfId="1658"/>
    <cellStyle name="常规 3 3 2 2 2 2" xfId="1659"/>
    <cellStyle name="解释性文本 2 5" xfId="1660"/>
    <cellStyle name="常规 6 3" xfId="1661"/>
    <cellStyle name="强调文字颜色 5 2 2 3" xfId="1662"/>
    <cellStyle name="标题 2 2 5" xfId="1663"/>
    <cellStyle name="常规 13 3 2" xfId="1664"/>
    <cellStyle name="标题 4 2 3" xfId="1665"/>
    <cellStyle name="20% - 强调文字颜色 5 2 4 2" xfId="1666"/>
    <cellStyle name="40% - 强调文字颜色 3 2 2 2" xfId="1667"/>
    <cellStyle name="20% - 强调文字颜色 1 2 3" xfId="1668"/>
    <cellStyle name="标题 3 3 2 2 2 2" xfId="1669"/>
    <cellStyle name="40% - 强调文字颜色 4 3 4" xfId="1670"/>
    <cellStyle name="60% - 强调文字颜色 6 2 2 3 2" xfId="1671"/>
    <cellStyle name="适中 3 4 2" xfId="1672"/>
    <cellStyle name="标题 5 2 3" xfId="1673"/>
    <cellStyle name="计算 2 2 2" xfId="1674"/>
    <cellStyle name="60% - 强调文字颜色 5 2 3 3" xfId="1675"/>
    <cellStyle name="强调文字颜色 3 2 2 2 2" xfId="1676"/>
    <cellStyle name="常规 3 2 2 2 2" xfId="16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ata\2024&#24180;\&#39044;&#31639;&#33609;&#26696;\&#39044;&#31639;&#25253;&#21578;\2024.1.5-&#25490;&#29256;\\data\2024&#24180;\&#39044;&#31639;&#33609;&#26696;\&#39044;&#31639;&#25253;&#21578;\\data\2023&#24180;\&#39044;&#31639;&#35843;&#25972;\&#35843;&#259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1"/>
      <sheetName val="一般公共预算"/>
      <sheetName val="基金"/>
      <sheetName val="国资"/>
    </sheetNames>
    <sheetDataSet>
      <sheetData sheetId="0">
        <row r="3">
          <cell r="E3">
            <v>31000</v>
          </cell>
        </row>
        <row r="4">
          <cell r="E4">
            <v>72900</v>
          </cell>
        </row>
        <row r="6">
          <cell r="E6">
            <v>5732</v>
          </cell>
        </row>
        <row r="7">
          <cell r="E7">
            <v>113282</v>
          </cell>
        </row>
        <row r="8">
          <cell r="E8">
            <v>30000</v>
          </cell>
        </row>
        <row r="26">
          <cell r="E26">
            <v>726</v>
          </cell>
        </row>
        <row r="27">
          <cell r="E27">
            <v>13166</v>
          </cell>
        </row>
        <row r="29">
          <cell r="E29">
            <v>56709</v>
          </cell>
        </row>
        <row r="35">
          <cell r="E35">
            <v>27000</v>
          </cell>
        </row>
      </sheetData>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s://cg.fupin832.com/budget/uni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2"/>
  <sheetViews>
    <sheetView showZeros="0" topLeftCell="A14" workbookViewId="0">
      <selection activeCell="AB31" sqref="AB31"/>
    </sheetView>
  </sheetViews>
  <sheetFormatPr defaultColWidth="9" defaultRowHeight="14.4"/>
  <cols>
    <col min="1" max="1" width="42.1296296296296" style="124" customWidth="1"/>
    <col min="2" max="2" width="10.8796296296296" style="124" customWidth="1"/>
    <col min="3" max="4" width="9.25" style="124" hidden="1" customWidth="1" outlineLevel="1"/>
    <col min="5" max="5" width="10.8796296296296" style="124" customWidth="1" collapsed="1"/>
    <col min="6" max="6" width="10.6296296296296" style="124" customWidth="1"/>
    <col min="7" max="7" width="15.6296296296296" style="124" customWidth="1"/>
    <col min="8" max="8" width="29.8796296296296" style="124" customWidth="1"/>
    <col min="9" max="9" width="11.5" style="124" customWidth="1"/>
    <col min="10" max="11" width="9" style="124" hidden="1" customWidth="1" outlineLevel="1"/>
    <col min="12" max="12" width="8.37962962962963" style="124" customWidth="1" collapsed="1"/>
    <col min="13" max="13" width="11.3796296296296" style="124" customWidth="1"/>
    <col min="14" max="14" width="9.75" style="124" customWidth="1"/>
    <col min="15" max="15" width="9.12962962962963" style="124" hidden="1" customWidth="1" outlineLevel="1"/>
    <col min="16" max="16" width="5.68518518518519" style="124" hidden="1" customWidth="1" outlineLevel="1"/>
    <col min="17" max="17" width="7.62962962962963" style="124" hidden="1" customWidth="1" outlineLevel="1"/>
    <col min="18" max="18" width="9.75" style="124" hidden="1" customWidth="1" outlineLevel="1"/>
    <col min="19" max="19" width="7.37962962962963" style="124" hidden="1" customWidth="1" outlineLevel="1"/>
    <col min="20" max="20" width="9.87962962962963" style="124" hidden="1" customWidth="1" outlineLevel="1"/>
    <col min="21" max="22" width="9" style="124" hidden="1" outlineLevel="1"/>
    <col min="23" max="23" width="11.5" style="124" hidden="1" outlineLevel="1"/>
    <col min="24" max="24" width="12.6296296296296" style="124" hidden="1" outlineLevel="1"/>
    <col min="25" max="25" width="9" style="124" collapsed="1"/>
    <col min="26" max="16384" width="9" style="124"/>
  </cols>
  <sheetData>
    <row r="1" s="124" customFormat="1" spans="1:1">
      <c r="A1" s="184" t="s">
        <v>0</v>
      </c>
    </row>
    <row r="2" s="124" customFormat="1" ht="24" customHeight="1" spans="1:17">
      <c r="A2" s="185" t="s">
        <v>1</v>
      </c>
      <c r="B2" s="185"/>
      <c r="C2" s="185"/>
      <c r="D2" s="185"/>
      <c r="E2" s="185"/>
      <c r="F2" s="185"/>
      <c r="G2" s="185"/>
      <c r="H2" s="185"/>
      <c r="I2" s="185"/>
      <c r="J2" s="185"/>
      <c r="K2" s="185"/>
      <c r="L2" s="185"/>
      <c r="M2" s="185"/>
      <c r="N2" s="185"/>
      <c r="O2" s="124">
        <f>E8-45500</f>
        <v>27400</v>
      </c>
      <c r="P2" s="124">
        <f>O2-B8</f>
        <v>9374</v>
      </c>
      <c r="Q2" s="124">
        <f>P2/B8</f>
        <v>0.520026628203706</v>
      </c>
    </row>
    <row r="3" s="124" customFormat="1" spans="1:14">
      <c r="A3" s="186"/>
      <c r="B3" s="128"/>
      <c r="C3" s="94"/>
      <c r="D3" s="94"/>
      <c r="E3" s="94"/>
      <c r="F3" s="128"/>
      <c r="G3" s="128"/>
      <c r="H3" s="128"/>
      <c r="I3" s="128"/>
      <c r="J3" s="128"/>
      <c r="K3" s="128"/>
      <c r="L3" s="128"/>
      <c r="M3" s="210" t="s">
        <v>2</v>
      </c>
      <c r="N3" s="210"/>
    </row>
    <row r="4" s="124" customFormat="1" ht="14.1" customHeight="1" spans="1:24">
      <c r="A4" s="187" t="s">
        <v>3</v>
      </c>
      <c r="B4" s="188" t="s">
        <v>4</v>
      </c>
      <c r="C4" s="188" t="s">
        <v>5</v>
      </c>
      <c r="D4" s="188" t="s">
        <v>6</v>
      </c>
      <c r="E4" s="108" t="s">
        <v>7</v>
      </c>
      <c r="F4" s="189" t="s">
        <v>8</v>
      </c>
      <c r="G4" s="190" t="s">
        <v>9</v>
      </c>
      <c r="H4" s="190" t="s">
        <v>3</v>
      </c>
      <c r="I4" s="188" t="s">
        <v>4</v>
      </c>
      <c r="J4" s="188" t="s">
        <v>5</v>
      </c>
      <c r="K4" s="188" t="s">
        <v>6</v>
      </c>
      <c r="L4" s="108" t="s">
        <v>7</v>
      </c>
      <c r="M4" s="190" t="s">
        <v>8</v>
      </c>
      <c r="N4" s="190" t="s">
        <v>9</v>
      </c>
      <c r="O4" s="124" t="s">
        <v>10</v>
      </c>
      <c r="P4" s="124" t="s">
        <v>11</v>
      </c>
      <c r="Q4" s="124" t="s">
        <v>12</v>
      </c>
      <c r="R4" s="124" t="s">
        <v>13</v>
      </c>
      <c r="S4" s="124" t="s">
        <v>14</v>
      </c>
      <c r="T4" s="124" t="s">
        <v>15</v>
      </c>
      <c r="U4" s="124" t="s">
        <v>11</v>
      </c>
      <c r="V4" s="124" t="s">
        <v>12</v>
      </c>
      <c r="W4" s="124" t="s">
        <v>13</v>
      </c>
      <c r="X4" s="124" t="s">
        <v>14</v>
      </c>
    </row>
    <row r="5" s="124" customFormat="1" ht="14.1" customHeight="1" spans="1:19">
      <c r="A5" s="191"/>
      <c r="B5" s="192"/>
      <c r="C5" s="192"/>
      <c r="D5" s="192"/>
      <c r="E5" s="193"/>
      <c r="F5" s="194"/>
      <c r="G5" s="187"/>
      <c r="H5" s="187"/>
      <c r="I5" s="192"/>
      <c r="J5" s="192"/>
      <c r="K5" s="192"/>
      <c r="L5" s="193"/>
      <c r="M5" s="211"/>
      <c r="N5" s="187"/>
      <c r="O5" s="124">
        <f>E5-C5</f>
        <v>0</v>
      </c>
      <c r="P5" s="124">
        <f>E5-D5</f>
        <v>0</v>
      </c>
      <c r="Q5" s="124">
        <f>E5-B5</f>
        <v>0</v>
      </c>
      <c r="R5" s="229"/>
      <c r="S5" s="229"/>
    </row>
    <row r="6" s="124" customFormat="1" ht="35" customHeight="1" spans="1:24">
      <c r="A6" s="138" t="s">
        <v>16</v>
      </c>
      <c r="B6" s="195">
        <f>B7+B8</f>
        <v>61481</v>
      </c>
      <c r="C6" s="195">
        <f>C7+C8</f>
        <v>116000</v>
      </c>
      <c r="D6" s="195">
        <f>D7+D8</f>
        <v>103900</v>
      </c>
      <c r="E6" s="195">
        <f>E7+E8</f>
        <v>104059</v>
      </c>
      <c r="F6" s="130">
        <f t="shared" ref="F6:F28" si="0">IFERROR(((E6/B6)-1)*100,"")</f>
        <v>69.2539158439193</v>
      </c>
      <c r="G6" s="196" t="s">
        <v>17</v>
      </c>
      <c r="H6" s="197" t="s">
        <v>18</v>
      </c>
      <c r="I6" s="207">
        <f>SUM(I7:I28)</f>
        <v>265631</v>
      </c>
      <c r="J6" s="199">
        <v>260818</v>
      </c>
      <c r="K6" s="212">
        <v>273300</v>
      </c>
      <c r="L6" s="207">
        <f>SUM(L7:L28)</f>
        <v>287216</v>
      </c>
      <c r="M6" s="130">
        <f t="shared" ref="M6:M33" si="1">IFERROR(((L6/I6)-1)*100,"")</f>
        <v>8.12593409654747</v>
      </c>
      <c r="N6" s="213"/>
      <c r="O6" s="124">
        <f>E6-C6</f>
        <v>-11941</v>
      </c>
      <c r="P6" s="124">
        <f>E6-D6</f>
        <v>159</v>
      </c>
      <c r="Q6" s="124">
        <f>E6-B6</f>
        <v>42578</v>
      </c>
      <c r="R6" s="229">
        <f>E6/C6</f>
        <v>0.897060344827586</v>
      </c>
      <c r="S6" s="229">
        <f>E6/D6</f>
        <v>1.00153031761309</v>
      </c>
      <c r="T6" s="124">
        <f>L6-J6</f>
        <v>26398</v>
      </c>
      <c r="U6" s="124">
        <f>L6-K6</f>
        <v>13916</v>
      </c>
      <c r="V6" s="124">
        <f>L6-I6</f>
        <v>21585</v>
      </c>
      <c r="W6" s="229">
        <f>L6/J6</f>
        <v>1.10121233963914</v>
      </c>
      <c r="X6" s="229">
        <f>L6/K6</f>
        <v>1.0509184046835</v>
      </c>
    </row>
    <row r="7" s="124" customFormat="1" ht="26" customHeight="1" spans="1:24">
      <c r="A7" s="198" t="s">
        <v>19</v>
      </c>
      <c r="B7" s="134">
        <v>43455</v>
      </c>
      <c r="C7" s="199">
        <v>46900</v>
      </c>
      <c r="D7" s="199">
        <f>[1]附件1!$E$3</f>
        <v>31000</v>
      </c>
      <c r="E7" s="134">
        <v>31159</v>
      </c>
      <c r="F7" s="130">
        <f t="shared" si="0"/>
        <v>-28.2959383270049</v>
      </c>
      <c r="G7" s="130"/>
      <c r="H7" s="141" t="s">
        <v>20</v>
      </c>
      <c r="I7" s="214">
        <v>30190</v>
      </c>
      <c r="J7" s="214"/>
      <c r="K7" s="214"/>
      <c r="L7" s="214">
        <v>29527</v>
      </c>
      <c r="M7" s="130">
        <f t="shared" si="1"/>
        <v>-2.19609142100033</v>
      </c>
      <c r="N7" s="215"/>
      <c r="O7" s="124">
        <f>E7-C7</f>
        <v>-15741</v>
      </c>
      <c r="P7" s="124">
        <f>E7-D7</f>
        <v>159</v>
      </c>
      <c r="Q7" s="124">
        <f>E7-B7</f>
        <v>-12296</v>
      </c>
      <c r="R7" s="229">
        <f>E7/C7</f>
        <v>0.664371002132196</v>
      </c>
      <c r="S7" s="229">
        <f>E7/D7</f>
        <v>1.00512903225806</v>
      </c>
      <c r="T7" s="124">
        <f t="shared" ref="T7:T38" si="2">L7-J7</f>
        <v>29527</v>
      </c>
      <c r="U7" s="124">
        <f t="shared" ref="U7:U38" si="3">L7-K7</f>
        <v>29527</v>
      </c>
      <c r="V7" s="124">
        <f t="shared" ref="V7:V38" si="4">L7-I7</f>
        <v>-663</v>
      </c>
      <c r="W7" s="229" t="e">
        <f t="shared" ref="W7:W38" si="5">L7/J7</f>
        <v>#DIV/0!</v>
      </c>
      <c r="X7" s="229" t="e">
        <f t="shared" ref="X7:X38" si="6">L7/K7</f>
        <v>#DIV/0!</v>
      </c>
    </row>
    <row r="8" s="124" customFormat="1" ht="33" customHeight="1" spans="1:24">
      <c r="A8" s="145" t="s">
        <v>21</v>
      </c>
      <c r="B8" s="134">
        <v>18026</v>
      </c>
      <c r="C8" s="199">
        <v>69100</v>
      </c>
      <c r="D8" s="199">
        <f>[1]附件1!$E$4</f>
        <v>72900</v>
      </c>
      <c r="E8" s="134">
        <v>72900</v>
      </c>
      <c r="F8" s="130">
        <f t="shared" si="0"/>
        <v>304.415843781205</v>
      </c>
      <c r="G8" s="196" t="s">
        <v>22</v>
      </c>
      <c r="H8" s="141" t="s">
        <v>23</v>
      </c>
      <c r="I8" s="214">
        <v>120</v>
      </c>
      <c r="J8" s="214"/>
      <c r="K8" s="214"/>
      <c r="L8" s="214">
        <v>385</v>
      </c>
      <c r="M8" s="130">
        <f t="shared" si="1"/>
        <v>220.833333333333</v>
      </c>
      <c r="N8" s="216"/>
      <c r="O8" s="124">
        <f t="shared" ref="O8:O37" si="7">E8-C8</f>
        <v>3800</v>
      </c>
      <c r="P8" s="124">
        <f t="shared" ref="P8:P37" si="8">E8-D8</f>
        <v>0</v>
      </c>
      <c r="Q8" s="124">
        <f t="shared" ref="Q8:Q37" si="9">E8-B8</f>
        <v>54874</v>
      </c>
      <c r="R8" s="229">
        <f>E8/C8</f>
        <v>1.05499276410999</v>
      </c>
      <c r="S8" s="229">
        <f t="shared" ref="S8:S37" si="10">E8/D8</f>
        <v>1</v>
      </c>
      <c r="T8" s="124">
        <f t="shared" si="2"/>
        <v>385</v>
      </c>
      <c r="U8" s="124">
        <f t="shared" si="3"/>
        <v>385</v>
      </c>
      <c r="V8" s="124">
        <f t="shared" si="4"/>
        <v>265</v>
      </c>
      <c r="W8" s="229" t="e">
        <f t="shared" si="5"/>
        <v>#DIV/0!</v>
      </c>
      <c r="X8" s="229" t="e">
        <f t="shared" si="6"/>
        <v>#DIV/0!</v>
      </c>
    </row>
    <row r="9" s="124" customFormat="1" ht="14.1" customHeight="1" spans="1:24">
      <c r="A9" s="145"/>
      <c r="B9" s="134"/>
      <c r="C9" s="134"/>
      <c r="D9" s="134"/>
      <c r="E9" s="134"/>
      <c r="F9" s="130" t="str">
        <f t="shared" si="0"/>
        <v/>
      </c>
      <c r="G9" s="134"/>
      <c r="H9" s="141" t="s">
        <v>24</v>
      </c>
      <c r="I9" s="214">
        <v>13023</v>
      </c>
      <c r="J9" s="214"/>
      <c r="K9" s="214"/>
      <c r="L9" s="214">
        <v>13560</v>
      </c>
      <c r="M9" s="130">
        <f t="shared" si="1"/>
        <v>4.12347385395071</v>
      </c>
      <c r="N9" s="217"/>
      <c r="O9" s="124">
        <f t="shared" si="7"/>
        <v>0</v>
      </c>
      <c r="P9" s="124">
        <f t="shared" si="8"/>
        <v>0</v>
      </c>
      <c r="Q9" s="124">
        <f t="shared" si="9"/>
        <v>0</v>
      </c>
      <c r="R9" s="229" t="e">
        <f t="shared" ref="R8:R37" si="11">E9/C9</f>
        <v>#DIV/0!</v>
      </c>
      <c r="S9" s="229" t="e">
        <f t="shared" si="10"/>
        <v>#DIV/0!</v>
      </c>
      <c r="T9" s="124">
        <f t="shared" si="2"/>
        <v>13560</v>
      </c>
      <c r="U9" s="124">
        <f t="shared" si="3"/>
        <v>13560</v>
      </c>
      <c r="V9" s="124">
        <f t="shared" si="4"/>
        <v>537</v>
      </c>
      <c r="W9" s="229" t="e">
        <f t="shared" si="5"/>
        <v>#DIV/0!</v>
      </c>
      <c r="X9" s="229" t="e">
        <f t="shared" si="6"/>
        <v>#DIV/0!</v>
      </c>
    </row>
    <row r="10" s="124" customFormat="1" ht="14.1" customHeight="1" spans="1:24">
      <c r="A10" s="138" t="s">
        <v>25</v>
      </c>
      <c r="B10" s="134">
        <f>B11+B12</f>
        <v>159036</v>
      </c>
      <c r="C10" s="134">
        <f>C11+C12</f>
        <v>153354</v>
      </c>
      <c r="D10" s="134">
        <f>D11+D12</f>
        <v>149014</v>
      </c>
      <c r="E10" s="134">
        <f>E11+E12</f>
        <v>155283</v>
      </c>
      <c r="F10" s="130">
        <f t="shared" si="0"/>
        <v>-2.35984305440278</v>
      </c>
      <c r="G10" s="134"/>
      <c r="H10" s="141" t="s">
        <v>26</v>
      </c>
      <c r="I10" s="134">
        <v>30226</v>
      </c>
      <c r="J10" s="134"/>
      <c r="K10" s="134"/>
      <c r="L10" s="134">
        <v>31186</v>
      </c>
      <c r="M10" s="130">
        <f t="shared" si="1"/>
        <v>3.17607357903791</v>
      </c>
      <c r="N10" s="218"/>
      <c r="O10" s="124">
        <f t="shared" si="7"/>
        <v>1929</v>
      </c>
      <c r="P10" s="124">
        <f t="shared" si="8"/>
        <v>6269</v>
      </c>
      <c r="Q10" s="124">
        <f t="shared" si="9"/>
        <v>-3753</v>
      </c>
      <c r="R10" s="229">
        <f t="shared" si="11"/>
        <v>1.0125787393873</v>
      </c>
      <c r="S10" s="229">
        <f t="shared" si="10"/>
        <v>1.04206987262942</v>
      </c>
      <c r="T10" s="124">
        <f t="shared" si="2"/>
        <v>31186</v>
      </c>
      <c r="U10" s="124">
        <f t="shared" si="3"/>
        <v>31186</v>
      </c>
      <c r="V10" s="124">
        <f t="shared" si="4"/>
        <v>960</v>
      </c>
      <c r="W10" s="229" t="e">
        <f t="shared" si="5"/>
        <v>#DIV/0!</v>
      </c>
      <c r="X10" s="229" t="e">
        <f t="shared" si="6"/>
        <v>#DIV/0!</v>
      </c>
    </row>
    <row r="11" s="124" customFormat="1" ht="15" customHeight="1" spans="1:24">
      <c r="A11" s="145" t="s">
        <v>27</v>
      </c>
      <c r="B11" s="134">
        <v>127716</v>
      </c>
      <c r="C11" s="199">
        <v>113354</v>
      </c>
      <c r="D11" s="199">
        <f>[1]附件1!$E$6+[1]附件1!$E$7</f>
        <v>119014</v>
      </c>
      <c r="E11" s="134">
        <v>126191</v>
      </c>
      <c r="F11" s="130">
        <f t="shared" si="0"/>
        <v>-1.19405556077548</v>
      </c>
      <c r="G11" s="134"/>
      <c r="H11" s="141" t="s">
        <v>28</v>
      </c>
      <c r="I11" s="134">
        <v>6092</v>
      </c>
      <c r="J11" s="134"/>
      <c r="K11" s="134"/>
      <c r="L11" s="134">
        <v>7757</v>
      </c>
      <c r="M11" s="130">
        <f t="shared" si="1"/>
        <v>27.3309258043336</v>
      </c>
      <c r="N11" s="218"/>
      <c r="O11" s="124">
        <f t="shared" si="7"/>
        <v>12837</v>
      </c>
      <c r="P11" s="124">
        <f t="shared" si="8"/>
        <v>7177</v>
      </c>
      <c r="Q11" s="124">
        <f t="shared" si="9"/>
        <v>-1525</v>
      </c>
      <c r="R11" s="229">
        <f t="shared" si="11"/>
        <v>1.113246996136</v>
      </c>
      <c r="S11" s="229">
        <f t="shared" si="10"/>
        <v>1.06030382980154</v>
      </c>
      <c r="T11" s="124">
        <f t="shared" si="2"/>
        <v>7757</v>
      </c>
      <c r="U11" s="124">
        <f t="shared" si="3"/>
        <v>7757</v>
      </c>
      <c r="V11" s="124">
        <f t="shared" si="4"/>
        <v>1665</v>
      </c>
      <c r="W11" s="229" t="e">
        <f t="shared" si="5"/>
        <v>#DIV/0!</v>
      </c>
      <c r="X11" s="229" t="e">
        <f t="shared" si="6"/>
        <v>#DIV/0!</v>
      </c>
    </row>
    <row r="12" s="124" customFormat="1" ht="14.1" customHeight="1" spans="1:24">
      <c r="A12" s="145" t="s">
        <v>29</v>
      </c>
      <c r="B12" s="134">
        <v>31320</v>
      </c>
      <c r="C12" s="199">
        <v>40000</v>
      </c>
      <c r="D12" s="199">
        <f>[1]附件1!$E$8</f>
        <v>30000</v>
      </c>
      <c r="E12" s="134">
        <v>29092</v>
      </c>
      <c r="F12" s="130">
        <f t="shared" si="0"/>
        <v>-7.11366538952746</v>
      </c>
      <c r="G12" s="134"/>
      <c r="H12" s="141" t="s">
        <v>30</v>
      </c>
      <c r="I12" s="134">
        <v>3918</v>
      </c>
      <c r="J12" s="134"/>
      <c r="K12" s="134"/>
      <c r="L12" s="134">
        <v>5306</v>
      </c>
      <c r="M12" s="130">
        <f t="shared" si="1"/>
        <v>35.4262378764676</v>
      </c>
      <c r="N12" s="219"/>
      <c r="O12" s="124">
        <f t="shared" si="7"/>
        <v>-10908</v>
      </c>
      <c r="P12" s="124">
        <f t="shared" si="8"/>
        <v>-908</v>
      </c>
      <c r="Q12" s="124">
        <f t="shared" si="9"/>
        <v>-2228</v>
      </c>
      <c r="R12" s="229">
        <f t="shared" si="11"/>
        <v>0.7273</v>
      </c>
      <c r="S12" s="229">
        <f t="shared" si="10"/>
        <v>0.969733333333333</v>
      </c>
      <c r="T12" s="124">
        <f t="shared" si="2"/>
        <v>5306</v>
      </c>
      <c r="U12" s="124">
        <f t="shared" si="3"/>
        <v>5306</v>
      </c>
      <c r="V12" s="124">
        <f t="shared" si="4"/>
        <v>1388</v>
      </c>
      <c r="W12" s="229" t="e">
        <f t="shared" si="5"/>
        <v>#DIV/0!</v>
      </c>
      <c r="X12" s="229" t="e">
        <f t="shared" si="6"/>
        <v>#DIV/0!</v>
      </c>
    </row>
    <row r="13" s="124" customFormat="1" ht="16" customHeight="1" spans="1:24">
      <c r="A13" s="145"/>
      <c r="B13" s="134"/>
      <c r="C13" s="134"/>
      <c r="D13" s="134"/>
      <c r="E13" s="134"/>
      <c r="F13" s="130" t="str">
        <f t="shared" si="0"/>
        <v/>
      </c>
      <c r="G13" s="134"/>
      <c r="H13" s="141" t="s">
        <v>31</v>
      </c>
      <c r="I13" s="134">
        <v>36809</v>
      </c>
      <c r="J13" s="134"/>
      <c r="K13" s="134"/>
      <c r="L13" s="134">
        <v>41369</v>
      </c>
      <c r="M13" s="130">
        <f t="shared" si="1"/>
        <v>12.3882746067538</v>
      </c>
      <c r="N13" s="220"/>
      <c r="O13" s="124">
        <f t="shared" si="7"/>
        <v>0</v>
      </c>
      <c r="P13" s="124">
        <f t="shared" si="8"/>
        <v>0</v>
      </c>
      <c r="Q13" s="124">
        <f t="shared" si="9"/>
        <v>0</v>
      </c>
      <c r="R13" s="229" t="e">
        <f t="shared" si="11"/>
        <v>#DIV/0!</v>
      </c>
      <c r="S13" s="229" t="e">
        <f t="shared" si="10"/>
        <v>#DIV/0!</v>
      </c>
      <c r="T13" s="124">
        <f t="shared" si="2"/>
        <v>41369</v>
      </c>
      <c r="U13" s="124">
        <f t="shared" si="3"/>
        <v>41369</v>
      </c>
      <c r="V13" s="124">
        <f t="shared" si="4"/>
        <v>4560</v>
      </c>
      <c r="W13" s="229" t="e">
        <f t="shared" si="5"/>
        <v>#DIV/0!</v>
      </c>
      <c r="X13" s="229" t="e">
        <f t="shared" si="6"/>
        <v>#DIV/0!</v>
      </c>
    </row>
    <row r="14" s="124" customFormat="1" ht="19" customHeight="1" spans="1:24">
      <c r="A14" s="139"/>
      <c r="B14" s="134"/>
      <c r="C14" s="134"/>
      <c r="D14" s="134"/>
      <c r="E14" s="134"/>
      <c r="F14" s="130" t="str">
        <f t="shared" si="0"/>
        <v/>
      </c>
      <c r="G14" s="134"/>
      <c r="H14" s="200" t="s">
        <v>32</v>
      </c>
      <c r="I14" s="134">
        <v>24895</v>
      </c>
      <c r="J14" s="134"/>
      <c r="K14" s="134"/>
      <c r="L14" s="134">
        <v>22663</v>
      </c>
      <c r="M14" s="130">
        <f t="shared" si="1"/>
        <v>-8.9656557541675</v>
      </c>
      <c r="N14" s="221" t="s">
        <v>33</v>
      </c>
      <c r="O14" s="124">
        <f t="shared" si="7"/>
        <v>0</v>
      </c>
      <c r="P14" s="124">
        <f t="shared" si="8"/>
        <v>0</v>
      </c>
      <c r="Q14" s="124">
        <f t="shared" si="9"/>
        <v>0</v>
      </c>
      <c r="R14" s="229" t="e">
        <f t="shared" si="11"/>
        <v>#DIV/0!</v>
      </c>
      <c r="S14" s="229" t="e">
        <f t="shared" si="10"/>
        <v>#DIV/0!</v>
      </c>
      <c r="T14" s="124">
        <f t="shared" si="2"/>
        <v>22663</v>
      </c>
      <c r="U14" s="124">
        <f t="shared" si="3"/>
        <v>22663</v>
      </c>
      <c r="V14" s="124">
        <f t="shared" si="4"/>
        <v>-2232</v>
      </c>
      <c r="W14" s="229" t="e">
        <f t="shared" si="5"/>
        <v>#DIV/0!</v>
      </c>
      <c r="X14" s="229" t="e">
        <f t="shared" si="6"/>
        <v>#DIV/0!</v>
      </c>
    </row>
    <row r="15" s="124" customFormat="1" ht="18" customHeight="1" spans="1:24">
      <c r="A15" s="139"/>
      <c r="B15" s="134"/>
      <c r="C15" s="134"/>
      <c r="D15" s="134"/>
      <c r="E15" s="134"/>
      <c r="F15" s="130" t="str">
        <f t="shared" si="0"/>
        <v/>
      </c>
      <c r="G15" s="134"/>
      <c r="H15" s="141" t="s">
        <v>34</v>
      </c>
      <c r="I15" s="134">
        <v>14030</v>
      </c>
      <c r="J15" s="134"/>
      <c r="K15" s="134"/>
      <c r="L15" s="134">
        <v>10989</v>
      </c>
      <c r="M15" s="130">
        <f t="shared" si="1"/>
        <v>-21.6749821810406</v>
      </c>
      <c r="N15" s="221" t="s">
        <v>35</v>
      </c>
      <c r="O15" s="124">
        <f t="shared" si="7"/>
        <v>0</v>
      </c>
      <c r="P15" s="124">
        <f t="shared" si="8"/>
        <v>0</v>
      </c>
      <c r="Q15" s="124">
        <f t="shared" si="9"/>
        <v>0</v>
      </c>
      <c r="R15" s="229" t="e">
        <f t="shared" si="11"/>
        <v>#DIV/0!</v>
      </c>
      <c r="S15" s="229" t="e">
        <f t="shared" si="10"/>
        <v>#DIV/0!</v>
      </c>
      <c r="T15" s="124">
        <f t="shared" si="2"/>
        <v>10989</v>
      </c>
      <c r="U15" s="124">
        <f t="shared" si="3"/>
        <v>10989</v>
      </c>
      <c r="V15" s="124">
        <f t="shared" si="4"/>
        <v>-3041</v>
      </c>
      <c r="W15" s="229" t="e">
        <f t="shared" si="5"/>
        <v>#DIV/0!</v>
      </c>
      <c r="X15" s="229" t="e">
        <f t="shared" si="6"/>
        <v>#DIV/0!</v>
      </c>
    </row>
    <row r="16" s="124" customFormat="1" ht="14.1" customHeight="1" spans="1:24">
      <c r="A16" s="139"/>
      <c r="B16" s="134"/>
      <c r="C16" s="134"/>
      <c r="D16" s="134"/>
      <c r="E16" s="134"/>
      <c r="F16" s="130" t="str">
        <f t="shared" si="0"/>
        <v/>
      </c>
      <c r="G16" s="134"/>
      <c r="H16" s="141" t="s">
        <v>36</v>
      </c>
      <c r="I16" s="134">
        <v>18567</v>
      </c>
      <c r="J16" s="134"/>
      <c r="K16" s="134"/>
      <c r="L16" s="134">
        <v>24605</v>
      </c>
      <c r="M16" s="130">
        <f t="shared" si="1"/>
        <v>32.5200624764367</v>
      </c>
      <c r="N16" s="221"/>
      <c r="O16" s="124">
        <f t="shared" si="7"/>
        <v>0</v>
      </c>
      <c r="P16" s="124">
        <f t="shared" si="8"/>
        <v>0</v>
      </c>
      <c r="Q16" s="124">
        <f t="shared" si="9"/>
        <v>0</v>
      </c>
      <c r="R16" s="229" t="e">
        <f t="shared" si="11"/>
        <v>#DIV/0!</v>
      </c>
      <c r="S16" s="229" t="e">
        <f t="shared" si="10"/>
        <v>#DIV/0!</v>
      </c>
      <c r="T16" s="124">
        <f t="shared" si="2"/>
        <v>24605</v>
      </c>
      <c r="U16" s="124">
        <f t="shared" si="3"/>
        <v>24605</v>
      </c>
      <c r="V16" s="124">
        <f t="shared" si="4"/>
        <v>6038</v>
      </c>
      <c r="W16" s="229" t="e">
        <f t="shared" si="5"/>
        <v>#DIV/0!</v>
      </c>
      <c r="X16" s="229" t="e">
        <f t="shared" si="6"/>
        <v>#DIV/0!</v>
      </c>
    </row>
    <row r="17" s="124" customFormat="1" ht="14.1" customHeight="1" spans="1:24">
      <c r="A17" s="139"/>
      <c r="B17" s="134"/>
      <c r="C17" s="134"/>
      <c r="D17" s="134"/>
      <c r="E17" s="134"/>
      <c r="F17" s="130" t="str">
        <f t="shared" si="0"/>
        <v/>
      </c>
      <c r="G17" s="134"/>
      <c r="H17" s="141" t="s">
        <v>37</v>
      </c>
      <c r="I17" s="134">
        <v>39267</v>
      </c>
      <c r="J17" s="134"/>
      <c r="K17" s="134"/>
      <c r="L17" s="134">
        <v>47984</v>
      </c>
      <c r="M17" s="130">
        <f t="shared" si="1"/>
        <v>22.1993022130542</v>
      </c>
      <c r="N17" s="219"/>
      <c r="O17" s="124">
        <f t="shared" si="7"/>
        <v>0</v>
      </c>
      <c r="P17" s="124">
        <f t="shared" si="8"/>
        <v>0</v>
      </c>
      <c r="Q17" s="124">
        <f t="shared" si="9"/>
        <v>0</v>
      </c>
      <c r="R17" s="229" t="e">
        <f t="shared" si="11"/>
        <v>#DIV/0!</v>
      </c>
      <c r="S17" s="229" t="e">
        <f t="shared" si="10"/>
        <v>#DIV/0!</v>
      </c>
      <c r="T17" s="124">
        <f t="shared" si="2"/>
        <v>47984</v>
      </c>
      <c r="U17" s="124">
        <f t="shared" si="3"/>
        <v>47984</v>
      </c>
      <c r="V17" s="124">
        <f t="shared" si="4"/>
        <v>8717</v>
      </c>
      <c r="W17" s="229" t="e">
        <f t="shared" si="5"/>
        <v>#DIV/0!</v>
      </c>
      <c r="X17" s="229" t="e">
        <f t="shared" si="6"/>
        <v>#DIV/0!</v>
      </c>
    </row>
    <row r="18" s="124" customFormat="1" ht="14.1" customHeight="1" spans="1:24">
      <c r="A18" s="139"/>
      <c r="B18" s="134"/>
      <c r="C18" s="134"/>
      <c r="D18" s="134"/>
      <c r="E18" s="134"/>
      <c r="F18" s="130" t="str">
        <f t="shared" si="0"/>
        <v/>
      </c>
      <c r="G18" s="134"/>
      <c r="H18" s="141" t="s">
        <v>38</v>
      </c>
      <c r="I18" s="134">
        <v>8090</v>
      </c>
      <c r="J18" s="134"/>
      <c r="K18" s="134"/>
      <c r="L18" s="134">
        <v>8420</v>
      </c>
      <c r="M18" s="130">
        <f t="shared" si="1"/>
        <v>4.07911001236094</v>
      </c>
      <c r="N18" s="221"/>
      <c r="O18" s="124">
        <f t="shared" si="7"/>
        <v>0</v>
      </c>
      <c r="P18" s="124">
        <f t="shared" si="8"/>
        <v>0</v>
      </c>
      <c r="Q18" s="124">
        <f t="shared" si="9"/>
        <v>0</v>
      </c>
      <c r="R18" s="229" t="e">
        <f t="shared" si="11"/>
        <v>#DIV/0!</v>
      </c>
      <c r="S18" s="229" t="e">
        <f t="shared" si="10"/>
        <v>#DIV/0!</v>
      </c>
      <c r="T18" s="124">
        <f t="shared" si="2"/>
        <v>8420</v>
      </c>
      <c r="U18" s="124">
        <f t="shared" si="3"/>
        <v>8420</v>
      </c>
      <c r="V18" s="124">
        <f t="shared" si="4"/>
        <v>330</v>
      </c>
      <c r="W18" s="229" t="e">
        <f t="shared" si="5"/>
        <v>#DIV/0!</v>
      </c>
      <c r="X18" s="229" t="e">
        <f t="shared" si="6"/>
        <v>#DIV/0!</v>
      </c>
    </row>
    <row r="19" s="124" customFormat="1" ht="14.1" customHeight="1" spans="1:24">
      <c r="A19" s="145"/>
      <c r="B19" s="134"/>
      <c r="C19" s="134"/>
      <c r="D19" s="134"/>
      <c r="E19" s="134"/>
      <c r="F19" s="130" t="str">
        <f t="shared" si="0"/>
        <v/>
      </c>
      <c r="G19" s="134"/>
      <c r="H19" s="141" t="s">
        <v>39</v>
      </c>
      <c r="I19" s="134">
        <v>3213</v>
      </c>
      <c r="J19" s="134"/>
      <c r="K19" s="134"/>
      <c r="L19" s="134">
        <v>2791</v>
      </c>
      <c r="M19" s="130">
        <f t="shared" si="1"/>
        <v>-13.1341425459073</v>
      </c>
      <c r="N19" s="222"/>
      <c r="O19" s="124">
        <f t="shared" si="7"/>
        <v>0</v>
      </c>
      <c r="P19" s="124">
        <f t="shared" si="8"/>
        <v>0</v>
      </c>
      <c r="Q19" s="124">
        <f t="shared" si="9"/>
        <v>0</v>
      </c>
      <c r="R19" s="229" t="e">
        <f t="shared" si="11"/>
        <v>#DIV/0!</v>
      </c>
      <c r="S19" s="229" t="e">
        <f t="shared" si="10"/>
        <v>#DIV/0!</v>
      </c>
      <c r="T19" s="124">
        <f t="shared" si="2"/>
        <v>2791</v>
      </c>
      <c r="U19" s="124">
        <f t="shared" si="3"/>
        <v>2791</v>
      </c>
      <c r="V19" s="124">
        <f t="shared" si="4"/>
        <v>-422</v>
      </c>
      <c r="W19" s="229" t="e">
        <f t="shared" si="5"/>
        <v>#DIV/0!</v>
      </c>
      <c r="X19" s="229" t="e">
        <f t="shared" si="6"/>
        <v>#DIV/0!</v>
      </c>
    </row>
    <row r="20" s="124" customFormat="1" ht="14.1" customHeight="1" spans="1:24">
      <c r="A20" s="145"/>
      <c r="B20" s="134"/>
      <c r="C20" s="134"/>
      <c r="D20" s="134"/>
      <c r="E20" s="134"/>
      <c r="F20" s="130" t="str">
        <f t="shared" si="0"/>
        <v/>
      </c>
      <c r="G20" s="134"/>
      <c r="H20" s="141" t="s">
        <v>40</v>
      </c>
      <c r="I20" s="134">
        <v>4989</v>
      </c>
      <c r="J20" s="134"/>
      <c r="K20" s="134"/>
      <c r="L20" s="134">
        <v>2105</v>
      </c>
      <c r="M20" s="130">
        <f t="shared" si="1"/>
        <v>-57.8071757867308</v>
      </c>
      <c r="N20" s="223"/>
      <c r="O20" s="124">
        <f t="shared" si="7"/>
        <v>0</v>
      </c>
      <c r="P20" s="124">
        <f t="shared" si="8"/>
        <v>0</v>
      </c>
      <c r="Q20" s="124">
        <f t="shared" si="9"/>
        <v>0</v>
      </c>
      <c r="R20" s="229" t="e">
        <f t="shared" si="11"/>
        <v>#DIV/0!</v>
      </c>
      <c r="S20" s="229" t="e">
        <f t="shared" si="10"/>
        <v>#DIV/0!</v>
      </c>
      <c r="T20" s="124">
        <f t="shared" si="2"/>
        <v>2105</v>
      </c>
      <c r="U20" s="124">
        <f t="shared" si="3"/>
        <v>2105</v>
      </c>
      <c r="V20" s="124">
        <f t="shared" si="4"/>
        <v>-2884</v>
      </c>
      <c r="W20" s="229" t="e">
        <f t="shared" si="5"/>
        <v>#DIV/0!</v>
      </c>
      <c r="X20" s="229" t="e">
        <f t="shared" si="6"/>
        <v>#DIV/0!</v>
      </c>
    </row>
    <row r="21" s="124" customFormat="1" ht="14.1" customHeight="1" spans="1:24">
      <c r="A21" s="145"/>
      <c r="B21" s="134"/>
      <c r="C21" s="134"/>
      <c r="D21" s="134"/>
      <c r="E21" s="134"/>
      <c r="F21" s="130" t="str">
        <f t="shared" si="0"/>
        <v/>
      </c>
      <c r="G21" s="134"/>
      <c r="H21" s="141" t="s">
        <v>41</v>
      </c>
      <c r="I21" s="134">
        <v>100</v>
      </c>
      <c r="J21" s="134"/>
      <c r="K21" s="134"/>
      <c r="L21" s="134">
        <v>82</v>
      </c>
      <c r="M21" s="130">
        <f t="shared" si="1"/>
        <v>-18</v>
      </c>
      <c r="N21" s="222"/>
      <c r="O21" s="124">
        <f t="shared" si="7"/>
        <v>0</v>
      </c>
      <c r="P21" s="124">
        <f t="shared" si="8"/>
        <v>0</v>
      </c>
      <c r="Q21" s="124">
        <f t="shared" si="9"/>
        <v>0</v>
      </c>
      <c r="R21" s="229" t="e">
        <f t="shared" si="11"/>
        <v>#DIV/0!</v>
      </c>
      <c r="S21" s="229" t="e">
        <f t="shared" si="10"/>
        <v>#DIV/0!</v>
      </c>
      <c r="T21" s="124">
        <f t="shared" si="2"/>
        <v>82</v>
      </c>
      <c r="U21" s="124">
        <f t="shared" si="3"/>
        <v>82</v>
      </c>
      <c r="V21" s="124">
        <f t="shared" si="4"/>
        <v>-18</v>
      </c>
      <c r="W21" s="229" t="e">
        <f t="shared" si="5"/>
        <v>#DIV/0!</v>
      </c>
      <c r="X21" s="229" t="e">
        <f t="shared" si="6"/>
        <v>#DIV/0!</v>
      </c>
    </row>
    <row r="22" s="124" customFormat="1" ht="14.1" customHeight="1" spans="1:24">
      <c r="A22" s="145"/>
      <c r="B22" s="134"/>
      <c r="C22" s="134"/>
      <c r="D22" s="134"/>
      <c r="E22" s="134"/>
      <c r="F22" s="130" t="str">
        <f t="shared" si="0"/>
        <v/>
      </c>
      <c r="G22" s="134"/>
      <c r="H22" s="141" t="s">
        <v>42</v>
      </c>
      <c r="I22" s="134">
        <v>2912</v>
      </c>
      <c r="J22" s="134"/>
      <c r="K22" s="134"/>
      <c r="L22" s="134">
        <v>5090</v>
      </c>
      <c r="M22" s="130">
        <f t="shared" si="1"/>
        <v>74.793956043956</v>
      </c>
      <c r="N22" s="224"/>
      <c r="O22" s="124">
        <f t="shared" si="7"/>
        <v>0</v>
      </c>
      <c r="P22" s="124">
        <f t="shared" si="8"/>
        <v>0</v>
      </c>
      <c r="Q22" s="124">
        <f t="shared" si="9"/>
        <v>0</v>
      </c>
      <c r="R22" s="229" t="e">
        <f t="shared" si="11"/>
        <v>#DIV/0!</v>
      </c>
      <c r="S22" s="229" t="e">
        <f t="shared" si="10"/>
        <v>#DIV/0!</v>
      </c>
      <c r="T22" s="124">
        <f t="shared" si="2"/>
        <v>5090</v>
      </c>
      <c r="U22" s="124">
        <f t="shared" si="3"/>
        <v>5090</v>
      </c>
      <c r="V22" s="124">
        <f t="shared" si="4"/>
        <v>2178</v>
      </c>
      <c r="W22" s="229" t="e">
        <f t="shared" si="5"/>
        <v>#DIV/0!</v>
      </c>
      <c r="X22" s="229" t="e">
        <f t="shared" si="6"/>
        <v>#DIV/0!</v>
      </c>
    </row>
    <row r="23" s="124" customFormat="1" ht="14.1" customHeight="1" spans="1:24">
      <c r="A23" s="145"/>
      <c r="B23" s="134"/>
      <c r="C23" s="134"/>
      <c r="D23" s="134"/>
      <c r="E23" s="134"/>
      <c r="F23" s="130" t="str">
        <f t="shared" si="0"/>
        <v/>
      </c>
      <c r="G23" s="134"/>
      <c r="H23" s="141" t="s">
        <v>43</v>
      </c>
      <c r="I23" s="134">
        <v>17235</v>
      </c>
      <c r="J23" s="134"/>
      <c r="K23" s="134"/>
      <c r="L23" s="134">
        <v>17680</v>
      </c>
      <c r="M23" s="130">
        <f t="shared" si="1"/>
        <v>2.58195532346968</v>
      </c>
      <c r="N23" s="224"/>
      <c r="O23" s="124">
        <f t="shared" si="7"/>
        <v>0</v>
      </c>
      <c r="P23" s="124">
        <f t="shared" si="8"/>
        <v>0</v>
      </c>
      <c r="Q23" s="124">
        <f t="shared" si="9"/>
        <v>0</v>
      </c>
      <c r="R23" s="229" t="e">
        <f t="shared" si="11"/>
        <v>#DIV/0!</v>
      </c>
      <c r="S23" s="229" t="e">
        <f t="shared" si="10"/>
        <v>#DIV/0!</v>
      </c>
      <c r="T23" s="124">
        <f t="shared" si="2"/>
        <v>17680</v>
      </c>
      <c r="U23" s="124">
        <f t="shared" si="3"/>
        <v>17680</v>
      </c>
      <c r="V23" s="124">
        <f t="shared" si="4"/>
        <v>445</v>
      </c>
      <c r="W23" s="229" t="e">
        <f t="shared" si="5"/>
        <v>#DIV/0!</v>
      </c>
      <c r="X23" s="229" t="e">
        <f t="shared" si="6"/>
        <v>#DIV/0!</v>
      </c>
    </row>
    <row r="24" s="124" customFormat="1" ht="14.1" customHeight="1" spans="1:24">
      <c r="A24" s="145"/>
      <c r="B24" s="134"/>
      <c r="C24" s="134"/>
      <c r="D24" s="134"/>
      <c r="E24" s="134"/>
      <c r="F24" s="130" t="str">
        <f t="shared" si="0"/>
        <v/>
      </c>
      <c r="G24" s="134"/>
      <c r="H24" s="141" t="s">
        <v>44</v>
      </c>
      <c r="I24" s="134">
        <v>1098</v>
      </c>
      <c r="J24" s="134"/>
      <c r="K24" s="134"/>
      <c r="L24" s="134">
        <v>1605</v>
      </c>
      <c r="M24" s="130">
        <f t="shared" si="1"/>
        <v>46.1748633879781</v>
      </c>
      <c r="N24" s="219"/>
      <c r="O24" s="124">
        <f t="shared" si="7"/>
        <v>0</v>
      </c>
      <c r="P24" s="124">
        <f t="shared" si="8"/>
        <v>0</v>
      </c>
      <c r="Q24" s="124">
        <f t="shared" si="9"/>
        <v>0</v>
      </c>
      <c r="R24" s="229" t="e">
        <f t="shared" si="11"/>
        <v>#DIV/0!</v>
      </c>
      <c r="S24" s="229" t="e">
        <f t="shared" si="10"/>
        <v>#DIV/0!</v>
      </c>
      <c r="T24" s="124">
        <f t="shared" si="2"/>
        <v>1605</v>
      </c>
      <c r="U24" s="124">
        <f t="shared" si="3"/>
        <v>1605</v>
      </c>
      <c r="V24" s="124">
        <f t="shared" si="4"/>
        <v>507</v>
      </c>
      <c r="W24" s="229" t="e">
        <f t="shared" si="5"/>
        <v>#DIV/0!</v>
      </c>
      <c r="X24" s="229" t="e">
        <f t="shared" si="6"/>
        <v>#DIV/0!</v>
      </c>
    </row>
    <row r="25" s="124" customFormat="1" ht="14.1" customHeight="1" spans="1:24">
      <c r="A25" s="138" t="s">
        <v>45</v>
      </c>
      <c r="B25" s="134">
        <f>B26+B27</f>
        <v>32973</v>
      </c>
      <c r="C25" s="134">
        <f>C26+C27</f>
        <v>0</v>
      </c>
      <c r="D25" s="134">
        <f>D26+D27</f>
        <v>63707</v>
      </c>
      <c r="E25" s="134">
        <f>E26+E27</f>
        <v>63707</v>
      </c>
      <c r="F25" s="130"/>
      <c r="G25" s="201"/>
      <c r="H25" s="141" t="s">
        <v>46</v>
      </c>
      <c r="I25" s="134">
        <v>1945</v>
      </c>
      <c r="J25" s="134"/>
      <c r="K25" s="134"/>
      <c r="L25" s="134">
        <v>2571</v>
      </c>
      <c r="M25" s="130">
        <f t="shared" si="1"/>
        <v>32.1850899742931</v>
      </c>
      <c r="N25" s="219"/>
      <c r="O25" s="124">
        <f t="shared" si="7"/>
        <v>63707</v>
      </c>
      <c r="P25" s="124">
        <f t="shared" si="8"/>
        <v>0</v>
      </c>
      <c r="Q25" s="124">
        <f t="shared" si="9"/>
        <v>30734</v>
      </c>
      <c r="R25" s="229" t="e">
        <f t="shared" si="11"/>
        <v>#DIV/0!</v>
      </c>
      <c r="S25" s="229">
        <f t="shared" si="10"/>
        <v>1</v>
      </c>
      <c r="T25" s="124">
        <f t="shared" si="2"/>
        <v>2571</v>
      </c>
      <c r="U25" s="124">
        <f t="shared" si="3"/>
        <v>2571</v>
      </c>
      <c r="V25" s="124">
        <f t="shared" si="4"/>
        <v>626</v>
      </c>
      <c r="W25" s="229" t="e">
        <f t="shared" si="5"/>
        <v>#DIV/0!</v>
      </c>
      <c r="X25" s="229" t="e">
        <f t="shared" si="6"/>
        <v>#DIV/0!</v>
      </c>
    </row>
    <row r="26" s="124" customFormat="1" ht="14.1" customHeight="1" spans="1:24">
      <c r="A26" s="139" t="s">
        <v>47</v>
      </c>
      <c r="B26" s="134">
        <v>20473</v>
      </c>
      <c r="C26" s="134"/>
      <c r="D26" s="134">
        <v>56709</v>
      </c>
      <c r="E26" s="134">
        <v>56709</v>
      </c>
      <c r="F26" s="130"/>
      <c r="G26" s="202"/>
      <c r="H26" s="141" t="s">
        <v>48</v>
      </c>
      <c r="I26" s="134">
        <v>14</v>
      </c>
      <c r="J26" s="134"/>
      <c r="K26" s="134"/>
      <c r="L26" s="134"/>
      <c r="M26" s="130"/>
      <c r="N26" s="225"/>
      <c r="O26" s="124">
        <f t="shared" si="7"/>
        <v>56709</v>
      </c>
      <c r="P26" s="124">
        <f t="shared" si="8"/>
        <v>0</v>
      </c>
      <c r="Q26" s="124">
        <f t="shared" si="9"/>
        <v>36236</v>
      </c>
      <c r="R26" s="229" t="e">
        <f t="shared" si="11"/>
        <v>#DIV/0!</v>
      </c>
      <c r="S26" s="229">
        <f t="shared" si="10"/>
        <v>1</v>
      </c>
      <c r="T26" s="124">
        <f t="shared" si="2"/>
        <v>0</v>
      </c>
      <c r="U26" s="124">
        <f t="shared" si="3"/>
        <v>0</v>
      </c>
      <c r="V26" s="124">
        <f t="shared" si="4"/>
        <v>-14</v>
      </c>
      <c r="W26" s="229" t="e">
        <f t="shared" si="5"/>
        <v>#DIV/0!</v>
      </c>
      <c r="X26" s="229" t="e">
        <f t="shared" si="6"/>
        <v>#DIV/0!</v>
      </c>
    </row>
    <row r="27" s="124" customFormat="1" ht="14.1" customHeight="1" spans="1:24">
      <c r="A27" s="140" t="s">
        <v>49</v>
      </c>
      <c r="B27" s="134">
        <v>12500</v>
      </c>
      <c r="C27" s="199"/>
      <c r="D27" s="199">
        <v>6998</v>
      </c>
      <c r="E27" s="134">
        <v>6998</v>
      </c>
      <c r="F27" s="130"/>
      <c r="G27" s="202"/>
      <c r="H27" s="141" t="s">
        <v>50</v>
      </c>
      <c r="I27" s="134">
        <v>8526</v>
      </c>
      <c r="J27" s="134"/>
      <c r="K27" s="134"/>
      <c r="L27" s="134">
        <v>9534</v>
      </c>
      <c r="M27" s="130">
        <f t="shared" si="1"/>
        <v>11.8226600985222</v>
      </c>
      <c r="N27" s="226"/>
      <c r="O27" s="124">
        <f t="shared" si="7"/>
        <v>6998</v>
      </c>
      <c r="P27" s="124">
        <f t="shared" si="8"/>
        <v>0</v>
      </c>
      <c r="Q27" s="124">
        <f t="shared" si="9"/>
        <v>-5502</v>
      </c>
      <c r="R27" s="229" t="e">
        <f t="shared" si="11"/>
        <v>#DIV/0!</v>
      </c>
      <c r="S27" s="229">
        <f t="shared" si="10"/>
        <v>1</v>
      </c>
      <c r="T27" s="124">
        <f t="shared" si="2"/>
        <v>9534</v>
      </c>
      <c r="U27" s="124">
        <f t="shared" si="3"/>
        <v>9534</v>
      </c>
      <c r="V27" s="124">
        <f t="shared" si="4"/>
        <v>1008</v>
      </c>
      <c r="W27" s="229" t="e">
        <f t="shared" si="5"/>
        <v>#DIV/0!</v>
      </c>
      <c r="X27" s="229" t="e">
        <f t="shared" si="6"/>
        <v>#DIV/0!</v>
      </c>
    </row>
    <row r="28" s="124" customFormat="1" ht="14.1" customHeight="1" spans="1:24">
      <c r="A28" s="145"/>
      <c r="B28" s="134"/>
      <c r="C28" s="134"/>
      <c r="D28" s="134"/>
      <c r="E28" s="134"/>
      <c r="F28" s="130" t="str">
        <f>IFERROR(((E28/B28)-1)*100,"")</f>
        <v/>
      </c>
      <c r="G28" s="203"/>
      <c r="H28" s="141" t="s">
        <v>51</v>
      </c>
      <c r="I28" s="134">
        <v>372</v>
      </c>
      <c r="J28" s="134"/>
      <c r="K28" s="134"/>
      <c r="L28" s="134">
        <v>2007</v>
      </c>
      <c r="M28" s="130">
        <f t="shared" si="1"/>
        <v>439.516129032258</v>
      </c>
      <c r="N28" s="219"/>
      <c r="O28" s="124">
        <f t="shared" si="7"/>
        <v>0</v>
      </c>
      <c r="P28" s="124">
        <f t="shared" si="8"/>
        <v>0</v>
      </c>
      <c r="Q28" s="124">
        <f t="shared" si="9"/>
        <v>0</v>
      </c>
      <c r="R28" s="229" t="e">
        <f t="shared" si="11"/>
        <v>#DIV/0!</v>
      </c>
      <c r="S28" s="229" t="e">
        <f t="shared" si="10"/>
        <v>#DIV/0!</v>
      </c>
      <c r="T28" s="124">
        <f t="shared" si="2"/>
        <v>2007</v>
      </c>
      <c r="U28" s="124">
        <f t="shared" si="3"/>
        <v>2007</v>
      </c>
      <c r="V28" s="124">
        <f t="shared" si="4"/>
        <v>1635</v>
      </c>
      <c r="W28" s="229" t="e">
        <f t="shared" si="5"/>
        <v>#DIV/0!</v>
      </c>
      <c r="X28" s="229" t="e">
        <f t="shared" si="6"/>
        <v>#DIV/0!</v>
      </c>
    </row>
    <row r="29" s="183" customFormat="1" ht="14.1" customHeight="1" spans="1:24">
      <c r="A29" s="138" t="s">
        <v>52</v>
      </c>
      <c r="B29" s="134">
        <v>20673</v>
      </c>
      <c r="C29" s="134"/>
      <c r="D29" s="134">
        <v>27382</v>
      </c>
      <c r="E29" s="134">
        <v>27382</v>
      </c>
      <c r="F29" s="130"/>
      <c r="G29" s="202"/>
      <c r="H29" s="197" t="s">
        <v>53</v>
      </c>
      <c r="I29" s="134">
        <v>20477</v>
      </c>
      <c r="J29" s="227"/>
      <c r="K29" s="199">
        <f>[1]附件1!$E$29</f>
        <v>56709</v>
      </c>
      <c r="L29" s="134">
        <v>56709</v>
      </c>
      <c r="M29" s="130"/>
      <c r="N29" s="226"/>
      <c r="O29" s="124">
        <f t="shared" si="7"/>
        <v>27382</v>
      </c>
      <c r="P29" s="124">
        <f t="shared" si="8"/>
        <v>0</v>
      </c>
      <c r="Q29" s="124">
        <f t="shared" si="9"/>
        <v>6709</v>
      </c>
      <c r="R29" s="229" t="e">
        <f t="shared" si="11"/>
        <v>#DIV/0!</v>
      </c>
      <c r="S29" s="229">
        <f t="shared" si="10"/>
        <v>1</v>
      </c>
      <c r="T29" s="124">
        <f t="shared" si="2"/>
        <v>56709</v>
      </c>
      <c r="U29" s="124">
        <f t="shared" si="3"/>
        <v>0</v>
      </c>
      <c r="V29" s="124">
        <f t="shared" si="4"/>
        <v>36232</v>
      </c>
      <c r="W29" s="229" t="e">
        <f t="shared" si="5"/>
        <v>#DIV/0!</v>
      </c>
      <c r="X29" s="229">
        <f t="shared" si="6"/>
        <v>1</v>
      </c>
    </row>
    <row r="30" s="124" customFormat="1" ht="14.1" customHeight="1" spans="1:24">
      <c r="A30" s="145"/>
      <c r="B30" s="134"/>
      <c r="C30" s="134"/>
      <c r="D30" s="134"/>
      <c r="E30" s="134"/>
      <c r="F30" s="130" t="str">
        <f>IFERROR(((E30/B30)-1)*100,"")</f>
        <v/>
      </c>
      <c r="G30" s="202"/>
      <c r="H30" s="197" t="s">
        <v>54</v>
      </c>
      <c r="I30" s="134">
        <f>I31+I32</f>
        <v>15556</v>
      </c>
      <c r="J30" s="134">
        <f>J31+J32</f>
        <v>11536</v>
      </c>
      <c r="K30" s="134">
        <f>K31+K32</f>
        <v>13892</v>
      </c>
      <c r="L30" s="134">
        <f>L31+L32</f>
        <v>12892</v>
      </c>
      <c r="M30" s="130"/>
      <c r="N30" s="226"/>
      <c r="O30" s="124">
        <f t="shared" si="7"/>
        <v>0</v>
      </c>
      <c r="P30" s="124">
        <f t="shared" si="8"/>
        <v>0</v>
      </c>
      <c r="Q30" s="124">
        <f t="shared" si="9"/>
        <v>0</v>
      </c>
      <c r="R30" s="229" t="e">
        <f t="shared" si="11"/>
        <v>#DIV/0!</v>
      </c>
      <c r="S30" s="229" t="e">
        <f t="shared" si="10"/>
        <v>#DIV/0!</v>
      </c>
      <c r="T30" s="124">
        <f t="shared" si="2"/>
        <v>1356</v>
      </c>
      <c r="U30" s="124">
        <f t="shared" si="3"/>
        <v>-1000</v>
      </c>
      <c r="V30" s="124">
        <f t="shared" si="4"/>
        <v>-2664</v>
      </c>
      <c r="W30" s="229">
        <f t="shared" si="5"/>
        <v>1.11754507628294</v>
      </c>
      <c r="X30" s="229">
        <f t="shared" si="6"/>
        <v>0.928016124388137</v>
      </c>
    </row>
    <row r="31" s="124" customFormat="1" ht="14.1" customHeight="1" spans="1:24">
      <c r="A31" s="138" t="s">
        <v>55</v>
      </c>
      <c r="B31" s="134">
        <v>50777</v>
      </c>
      <c r="C31" s="134">
        <v>52835</v>
      </c>
      <c r="D31" s="134">
        <v>52853</v>
      </c>
      <c r="E31" s="134">
        <v>52853</v>
      </c>
      <c r="F31" s="130"/>
      <c r="G31" s="202"/>
      <c r="H31" s="204" t="s">
        <v>56</v>
      </c>
      <c r="I31" s="134">
        <v>726</v>
      </c>
      <c r="J31" s="199">
        <v>726</v>
      </c>
      <c r="K31" s="199">
        <f>[1]附件1!$E$26</f>
        <v>726</v>
      </c>
      <c r="L31" s="134">
        <v>726</v>
      </c>
      <c r="M31" s="130"/>
      <c r="N31" s="226"/>
      <c r="O31" s="124">
        <f t="shared" si="7"/>
        <v>18</v>
      </c>
      <c r="P31" s="124">
        <f t="shared" si="8"/>
        <v>0</v>
      </c>
      <c r="Q31" s="124">
        <f t="shared" si="9"/>
        <v>2076</v>
      </c>
      <c r="R31" s="229">
        <f t="shared" si="11"/>
        <v>1.0003406832592</v>
      </c>
      <c r="S31" s="229">
        <f t="shared" si="10"/>
        <v>1</v>
      </c>
      <c r="T31" s="124">
        <f t="shared" si="2"/>
        <v>0</v>
      </c>
      <c r="U31" s="124">
        <f t="shared" si="3"/>
        <v>0</v>
      </c>
      <c r="V31" s="124">
        <f t="shared" si="4"/>
        <v>0</v>
      </c>
      <c r="W31" s="229">
        <f t="shared" si="5"/>
        <v>1</v>
      </c>
      <c r="X31" s="229">
        <f t="shared" si="6"/>
        <v>1</v>
      </c>
    </row>
    <row r="32" s="124" customFormat="1" ht="14.1" customHeight="1" spans="1:24">
      <c r="A32" s="139"/>
      <c r="B32" s="134"/>
      <c r="C32" s="134"/>
      <c r="D32" s="134"/>
      <c r="E32" s="134"/>
      <c r="F32" s="130" t="str">
        <f>IFERROR(((E32/B32)-1)*100,"")</f>
        <v/>
      </c>
      <c r="G32" s="202"/>
      <c r="H32" s="205" t="s">
        <v>57</v>
      </c>
      <c r="I32" s="134">
        <v>14830</v>
      </c>
      <c r="J32" s="199">
        <v>10810</v>
      </c>
      <c r="K32" s="199">
        <f>[1]附件1!$E$27</f>
        <v>13166</v>
      </c>
      <c r="L32" s="134">
        <v>12166</v>
      </c>
      <c r="M32" s="130"/>
      <c r="N32" s="226"/>
      <c r="O32" s="124">
        <f t="shared" si="7"/>
        <v>0</v>
      </c>
      <c r="P32" s="124">
        <f t="shared" si="8"/>
        <v>0</v>
      </c>
      <c r="Q32" s="124">
        <f t="shared" si="9"/>
        <v>0</v>
      </c>
      <c r="R32" s="229" t="e">
        <f t="shared" si="11"/>
        <v>#DIV/0!</v>
      </c>
      <c r="S32" s="229" t="e">
        <f t="shared" si="10"/>
        <v>#DIV/0!</v>
      </c>
      <c r="T32" s="124">
        <f t="shared" si="2"/>
        <v>1356</v>
      </c>
      <c r="U32" s="124">
        <f t="shared" si="3"/>
        <v>-1000</v>
      </c>
      <c r="V32" s="124">
        <f t="shared" si="4"/>
        <v>-2664</v>
      </c>
      <c r="W32" s="229">
        <f t="shared" si="5"/>
        <v>1.1254394079556</v>
      </c>
      <c r="X32" s="229">
        <f t="shared" si="6"/>
        <v>0.924046787179098</v>
      </c>
    </row>
    <row r="33" s="124" customFormat="1" ht="14.1" customHeight="1" spans="1:24">
      <c r="A33" s="138" t="s">
        <v>58</v>
      </c>
      <c r="B33" s="134">
        <f>B34+B35+B36</f>
        <v>56959</v>
      </c>
      <c r="C33" s="134">
        <f>C34+C35+C36</f>
        <v>0</v>
      </c>
      <c r="D33" s="134">
        <f>D34+D35+D36</f>
        <v>49505</v>
      </c>
      <c r="E33" s="134">
        <f>E34+E35+E36</f>
        <v>47245</v>
      </c>
      <c r="F33" s="130"/>
      <c r="G33" s="202"/>
      <c r="H33" s="197" t="s">
        <v>59</v>
      </c>
      <c r="I33" s="134">
        <v>27382</v>
      </c>
      <c r="J33" s="227"/>
      <c r="K33" s="199">
        <f>[1]附件1!$E$35</f>
        <v>27000</v>
      </c>
      <c r="L33" s="134">
        <v>31169</v>
      </c>
      <c r="M33" s="130"/>
      <c r="N33" s="226"/>
      <c r="O33" s="124">
        <f t="shared" si="7"/>
        <v>47245</v>
      </c>
      <c r="P33" s="124">
        <f t="shared" si="8"/>
        <v>-2260</v>
      </c>
      <c r="Q33" s="124">
        <f t="shared" si="9"/>
        <v>-9714</v>
      </c>
      <c r="R33" s="229" t="e">
        <f t="shared" si="11"/>
        <v>#DIV/0!</v>
      </c>
      <c r="S33" s="229">
        <f t="shared" si="10"/>
        <v>0.954348045651954</v>
      </c>
      <c r="T33" s="124">
        <f t="shared" si="2"/>
        <v>31169</v>
      </c>
      <c r="U33" s="124">
        <f t="shared" si="3"/>
        <v>4169</v>
      </c>
      <c r="V33" s="124">
        <f t="shared" si="4"/>
        <v>3787</v>
      </c>
      <c r="W33" s="229" t="e">
        <f t="shared" si="5"/>
        <v>#DIV/0!</v>
      </c>
      <c r="X33" s="229">
        <f t="shared" si="6"/>
        <v>1.15440740740741</v>
      </c>
    </row>
    <row r="34" s="124" customFormat="1" ht="14.1" customHeight="1" spans="1:24">
      <c r="A34" s="133" t="s">
        <v>60</v>
      </c>
      <c r="B34" s="134">
        <v>39144</v>
      </c>
      <c r="C34" s="134"/>
      <c r="D34" s="134"/>
      <c r="E34" s="134"/>
      <c r="F34" s="130"/>
      <c r="G34" s="202"/>
      <c r="H34" s="197" t="s">
        <v>61</v>
      </c>
      <c r="I34" s="134">
        <v>52853</v>
      </c>
      <c r="J34" s="212">
        <v>49835</v>
      </c>
      <c r="K34" s="212">
        <v>75460</v>
      </c>
      <c r="L34" s="134">
        <f>E37-L6-L29-L30-L33</f>
        <v>62543</v>
      </c>
      <c r="M34" s="130"/>
      <c r="N34" s="228"/>
      <c r="O34" s="124">
        <f t="shared" si="7"/>
        <v>0</v>
      </c>
      <c r="P34" s="124">
        <f t="shared" si="8"/>
        <v>0</v>
      </c>
      <c r="Q34" s="124">
        <f t="shared" si="9"/>
        <v>-39144</v>
      </c>
      <c r="R34" s="229" t="e">
        <f t="shared" si="11"/>
        <v>#DIV/0!</v>
      </c>
      <c r="S34" s="229" t="e">
        <f t="shared" si="10"/>
        <v>#DIV/0!</v>
      </c>
      <c r="T34" s="124">
        <f t="shared" si="2"/>
        <v>12708</v>
      </c>
      <c r="U34" s="124">
        <f t="shared" si="3"/>
        <v>-12917</v>
      </c>
      <c r="V34" s="124">
        <f t="shared" si="4"/>
        <v>9690</v>
      </c>
      <c r="W34" s="229">
        <f t="shared" si="5"/>
        <v>1.25500150496639</v>
      </c>
      <c r="X34" s="229">
        <f t="shared" si="6"/>
        <v>0.828823217598728</v>
      </c>
    </row>
    <row r="35" s="124" customFormat="1" ht="14.1" customHeight="1" spans="1:24">
      <c r="A35" s="133" t="s">
        <v>62</v>
      </c>
      <c r="B35" s="134">
        <v>38</v>
      </c>
      <c r="C35" s="134"/>
      <c r="D35" s="134">
        <v>35000</v>
      </c>
      <c r="E35" s="134">
        <f>'23年国资收支表'!F11</f>
        <v>34854</v>
      </c>
      <c r="F35" s="130"/>
      <c r="G35" s="202"/>
      <c r="H35" s="204"/>
      <c r="I35" s="134"/>
      <c r="J35" s="134"/>
      <c r="K35" s="134"/>
      <c r="L35" s="134"/>
      <c r="M35" s="130"/>
      <c r="N35" s="226"/>
      <c r="O35" s="124">
        <f t="shared" si="7"/>
        <v>34854</v>
      </c>
      <c r="P35" s="124">
        <f t="shared" si="8"/>
        <v>-146</v>
      </c>
      <c r="Q35" s="124">
        <f t="shared" si="9"/>
        <v>34816</v>
      </c>
      <c r="R35" s="229" t="e">
        <f t="shared" si="11"/>
        <v>#DIV/0!</v>
      </c>
      <c r="S35" s="229">
        <f t="shared" si="10"/>
        <v>0.995828571428571</v>
      </c>
      <c r="T35" s="124">
        <f t="shared" si="2"/>
        <v>0</v>
      </c>
      <c r="U35" s="124">
        <f t="shared" si="3"/>
        <v>0</v>
      </c>
      <c r="V35" s="124">
        <f t="shared" si="4"/>
        <v>0</v>
      </c>
      <c r="W35" s="229" t="e">
        <f t="shared" si="5"/>
        <v>#DIV/0!</v>
      </c>
      <c r="X35" s="229" t="e">
        <f t="shared" si="6"/>
        <v>#DIV/0!</v>
      </c>
    </row>
    <row r="36" s="124" customFormat="1" ht="14.1" customHeight="1" spans="1:24">
      <c r="A36" s="145" t="s">
        <v>63</v>
      </c>
      <c r="B36" s="134">
        <v>17777</v>
      </c>
      <c r="C36" s="134"/>
      <c r="D36" s="134">
        <v>14505</v>
      </c>
      <c r="E36" s="134">
        <f>12646-255</f>
        <v>12391</v>
      </c>
      <c r="F36" s="130"/>
      <c r="G36" s="202"/>
      <c r="H36" s="204"/>
      <c r="I36" s="134"/>
      <c r="J36" s="134"/>
      <c r="K36" s="134"/>
      <c r="L36" s="134"/>
      <c r="M36" s="130"/>
      <c r="N36" s="226"/>
      <c r="O36" s="124">
        <f t="shared" si="7"/>
        <v>12391</v>
      </c>
      <c r="P36" s="124">
        <f t="shared" si="8"/>
        <v>-2114</v>
      </c>
      <c r="Q36" s="124">
        <f t="shared" si="9"/>
        <v>-5386</v>
      </c>
      <c r="R36" s="229" t="e">
        <f t="shared" si="11"/>
        <v>#DIV/0!</v>
      </c>
      <c r="S36" s="229">
        <f t="shared" si="10"/>
        <v>0.854257152705963</v>
      </c>
      <c r="T36" s="124">
        <f t="shared" si="2"/>
        <v>0</v>
      </c>
      <c r="U36" s="124">
        <f t="shared" si="3"/>
        <v>0</v>
      </c>
      <c r="V36" s="124">
        <f t="shared" si="4"/>
        <v>0</v>
      </c>
      <c r="W36" s="229" t="e">
        <f t="shared" si="5"/>
        <v>#DIV/0!</v>
      </c>
      <c r="X36" s="229" t="e">
        <f t="shared" si="6"/>
        <v>#DIV/0!</v>
      </c>
    </row>
    <row r="37" s="124" customFormat="1" ht="14.1" customHeight="1" spans="1:24">
      <c r="A37" s="206" t="s">
        <v>64</v>
      </c>
      <c r="B37" s="207">
        <f>B6+B10+B25+B29+B31+B33</f>
        <v>381899</v>
      </c>
      <c r="C37" s="207">
        <f>C6+C10+C25+C29+C31+C33</f>
        <v>322189</v>
      </c>
      <c r="D37" s="207">
        <f>D6+D10+D25+D29+D31+D33</f>
        <v>446361</v>
      </c>
      <c r="E37" s="207">
        <f>E6+E10+E25+E29+E31+E33</f>
        <v>450529</v>
      </c>
      <c r="F37" s="208">
        <f>IFERROR(((E37/B37)-1)*100,"")</f>
        <v>17.9707200071223</v>
      </c>
      <c r="G37" s="209"/>
      <c r="H37" s="207" t="s">
        <v>65</v>
      </c>
      <c r="I37" s="207">
        <f>I6+I29+I30+I33+I34</f>
        <v>381899</v>
      </c>
      <c r="J37" s="207">
        <f>J6+J29+J30+J33+J34</f>
        <v>322189</v>
      </c>
      <c r="K37" s="207">
        <f>K6+K29+K30+K33+K34</f>
        <v>446361</v>
      </c>
      <c r="L37" s="207">
        <f>L6+L29+L30+L33+L34</f>
        <v>450529</v>
      </c>
      <c r="M37" s="208">
        <f>IFERROR(((L37/I37)-1)*100,"")</f>
        <v>17.9707200071223</v>
      </c>
      <c r="N37" s="213"/>
      <c r="O37" s="124">
        <f t="shared" si="7"/>
        <v>128340</v>
      </c>
      <c r="P37" s="124">
        <f t="shared" si="8"/>
        <v>4168</v>
      </c>
      <c r="Q37" s="124">
        <f t="shared" si="9"/>
        <v>68630</v>
      </c>
      <c r="R37" s="229">
        <f t="shared" si="11"/>
        <v>1.39833762170651</v>
      </c>
      <c r="S37" s="229">
        <f t="shared" si="10"/>
        <v>1.00933773335932</v>
      </c>
      <c r="T37" s="124">
        <f t="shared" si="2"/>
        <v>128340</v>
      </c>
      <c r="U37" s="124">
        <f t="shared" si="3"/>
        <v>4168</v>
      </c>
      <c r="V37" s="124">
        <f t="shared" si="4"/>
        <v>68630</v>
      </c>
      <c r="W37" s="229">
        <f t="shared" si="5"/>
        <v>1.39833762170651</v>
      </c>
      <c r="X37" s="229">
        <f t="shared" si="6"/>
        <v>1.00933773335932</v>
      </c>
    </row>
    <row r="38" s="124" customFormat="1" ht="14.1" customHeight="1" spans="1:24">
      <c r="A38" s="149"/>
      <c r="B38" s="149"/>
      <c r="C38" s="149"/>
      <c r="D38" s="149"/>
      <c r="E38" s="149"/>
      <c r="F38" s="149"/>
      <c r="G38" s="149"/>
      <c r="H38" s="149"/>
      <c r="I38" s="149"/>
      <c r="J38" s="149"/>
      <c r="K38" s="149"/>
      <c r="L38" s="149"/>
      <c r="M38" s="149"/>
      <c r="N38" s="149"/>
      <c r="T38" s="124">
        <f t="shared" si="2"/>
        <v>0</v>
      </c>
      <c r="U38" s="124">
        <f t="shared" si="3"/>
        <v>0</v>
      </c>
      <c r="V38" s="124">
        <f t="shared" si="4"/>
        <v>0</v>
      </c>
      <c r="W38" s="229" t="e">
        <f t="shared" si="5"/>
        <v>#DIV/0!</v>
      </c>
      <c r="X38" s="229" t="e">
        <f t="shared" si="6"/>
        <v>#DIV/0!</v>
      </c>
    </row>
    <row r="39" s="124" customFormat="1" ht="14.1" customHeight="1"/>
    <row r="40" s="124" customFormat="1" ht="21" customHeight="1"/>
    <row r="41" s="124" customFormat="1" ht="26.1" customHeight="1"/>
    <row r="42" s="124" customFormat="1" ht="28.5" customHeight="1"/>
  </sheetData>
  <mergeCells count="16">
    <mergeCell ref="A2:N2"/>
    <mergeCell ref="M3:N3"/>
    <mergeCell ref="A4:A5"/>
    <mergeCell ref="B4:B5"/>
    <mergeCell ref="C4:C5"/>
    <mergeCell ref="D4:D5"/>
    <mergeCell ref="E4:E5"/>
    <mergeCell ref="F4:F5"/>
    <mergeCell ref="G4:G5"/>
    <mergeCell ref="H4:H5"/>
    <mergeCell ref="I4:I5"/>
    <mergeCell ref="J4:J5"/>
    <mergeCell ref="K4:K5"/>
    <mergeCell ref="L4:L5"/>
    <mergeCell ref="M4:M5"/>
    <mergeCell ref="N4:N5"/>
  </mergeCells>
  <printOptions horizontalCentered="1"/>
  <pageMargins left="0.786805555555556" right="0.786805555555556" top="0.786805555555556" bottom="0.786805555555556" header="0.298611111111111" footer="0.511805555555556"/>
  <pageSetup paperSize="9" scale="81" firstPageNumber="11" orientation="landscape" useFirstPageNumber="1" horizontalDpi="600"/>
  <headerFooter>
    <oddFooter>&amp;C&amp;"仿宋_GB2312"&amp;12-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showZeros="0" workbookViewId="0">
      <selection activeCell="D8" sqref="D8"/>
    </sheetView>
  </sheetViews>
  <sheetFormatPr defaultColWidth="9" defaultRowHeight="14.4" outlineLevelCol="5"/>
  <cols>
    <col min="1" max="1" width="7.25" customWidth="1"/>
    <col min="2" max="2" width="52.3796296296296" customWidth="1"/>
    <col min="3" max="3" width="16.25" customWidth="1"/>
    <col min="4" max="4" width="14" customWidth="1"/>
    <col min="5" max="5" width="15.6296296296296" customWidth="1"/>
    <col min="6" max="6" width="16.6296296296296" customWidth="1"/>
  </cols>
  <sheetData>
    <row r="1" ht="15.6" spans="1:6">
      <c r="A1" s="1" t="s">
        <v>319</v>
      </c>
      <c r="B1" s="2"/>
      <c r="C1" s="2"/>
      <c r="D1" s="2"/>
      <c r="E1" s="2"/>
      <c r="F1" s="2"/>
    </row>
    <row r="2" ht="22.2" spans="1:6">
      <c r="A2" s="3" t="s">
        <v>320</v>
      </c>
      <c r="B2" s="3"/>
      <c r="C2" s="3"/>
      <c r="D2" s="3"/>
      <c r="E2" s="3"/>
      <c r="F2" s="4"/>
    </row>
    <row r="3" ht="16" customHeight="1" spans="1:6">
      <c r="A3" s="5" t="s">
        <v>321</v>
      </c>
      <c r="B3" s="5"/>
      <c r="C3" s="6"/>
      <c r="D3" s="7"/>
      <c r="E3" s="7"/>
      <c r="F3" s="8" t="s">
        <v>322</v>
      </c>
    </row>
    <row r="4" ht="25" customHeight="1" spans="1:6">
      <c r="A4" s="9" t="s">
        <v>323</v>
      </c>
      <c r="B4" s="9" t="s">
        <v>324</v>
      </c>
      <c r="C4" s="10" t="s">
        <v>325</v>
      </c>
      <c r="D4" s="11" t="s">
        <v>326</v>
      </c>
      <c r="E4" s="11" t="s">
        <v>327</v>
      </c>
      <c r="F4" s="12" t="s">
        <v>122</v>
      </c>
    </row>
    <row r="5" ht="25" customHeight="1" spans="1:6">
      <c r="A5" s="13"/>
      <c r="B5" s="14" t="s">
        <v>328</v>
      </c>
      <c r="C5" s="15">
        <v>3836</v>
      </c>
      <c r="D5" s="16">
        <v>14367.92</v>
      </c>
      <c r="E5" s="17">
        <v>5502.09</v>
      </c>
      <c r="F5" s="18">
        <v>23706.01</v>
      </c>
    </row>
    <row r="6" ht="25" customHeight="1" spans="1:6">
      <c r="A6" s="19">
        <v>1</v>
      </c>
      <c r="B6" s="20" t="s">
        <v>329</v>
      </c>
      <c r="C6" s="21">
        <v>184</v>
      </c>
      <c r="D6" s="21">
        <v>350</v>
      </c>
      <c r="E6" s="21">
        <v>120</v>
      </c>
      <c r="F6" s="22">
        <v>654</v>
      </c>
    </row>
    <row r="7" ht="25" customHeight="1" spans="1:6">
      <c r="A7" s="19">
        <v>2</v>
      </c>
      <c r="B7" s="20" t="s">
        <v>330</v>
      </c>
      <c r="C7" s="21"/>
      <c r="D7" s="21"/>
      <c r="E7" s="21">
        <v>58</v>
      </c>
      <c r="F7" s="23">
        <f>SUM(C7:E7)</f>
        <v>58</v>
      </c>
    </row>
    <row r="8" ht="25" customHeight="1" spans="1:6">
      <c r="A8" s="19">
        <v>3</v>
      </c>
      <c r="B8" s="24" t="s">
        <v>331</v>
      </c>
      <c r="C8" s="21">
        <v>400</v>
      </c>
      <c r="D8" s="21">
        <v>400</v>
      </c>
      <c r="E8" s="21">
        <v>400</v>
      </c>
      <c r="F8" s="22">
        <f>SUM(C8:E8)</f>
        <v>1200</v>
      </c>
    </row>
    <row r="9" ht="25" customHeight="1" spans="1:6">
      <c r="A9" s="19">
        <v>4</v>
      </c>
      <c r="B9" s="24" t="s">
        <v>332</v>
      </c>
      <c r="C9" s="21"/>
      <c r="D9" s="21">
        <v>400</v>
      </c>
      <c r="E9" s="21">
        <v>680</v>
      </c>
      <c r="F9" s="22">
        <f>SUM(C9:E9)</f>
        <v>1080</v>
      </c>
    </row>
    <row r="10" ht="25" customHeight="1" spans="1:6">
      <c r="A10" s="19">
        <v>5</v>
      </c>
      <c r="B10" s="25" t="s">
        <v>333</v>
      </c>
      <c r="C10" s="21"/>
      <c r="D10" s="21"/>
      <c r="E10" s="21">
        <v>79.29</v>
      </c>
      <c r="F10" s="22">
        <f>SUM(C10:E10)</f>
        <v>79.29</v>
      </c>
    </row>
    <row r="11" ht="25" customHeight="1" spans="1:6">
      <c r="A11" s="19">
        <v>6</v>
      </c>
      <c r="B11" s="26" t="s">
        <v>334</v>
      </c>
      <c r="C11" s="21"/>
      <c r="D11" s="21">
        <v>1260</v>
      </c>
      <c r="E11" s="21">
        <v>260</v>
      </c>
      <c r="F11" s="22">
        <f>SUM(C11:E11)</f>
        <v>1520</v>
      </c>
    </row>
    <row r="12" ht="25" customHeight="1" spans="1:6">
      <c r="A12" s="19">
        <v>7</v>
      </c>
      <c r="B12" s="27" t="s">
        <v>335</v>
      </c>
      <c r="C12" s="21"/>
      <c r="D12" s="21"/>
      <c r="E12" s="21">
        <v>70</v>
      </c>
      <c r="F12" s="22">
        <v>70</v>
      </c>
    </row>
    <row r="13" ht="25" customHeight="1" spans="1:6">
      <c r="A13" s="19">
        <v>8</v>
      </c>
      <c r="B13" s="27" t="s">
        <v>336</v>
      </c>
      <c r="C13" s="21">
        <v>180</v>
      </c>
      <c r="D13" s="21">
        <v>150</v>
      </c>
      <c r="E13" s="21"/>
      <c r="F13" s="22">
        <f>SUM(C13:E13)</f>
        <v>330</v>
      </c>
    </row>
    <row r="14" ht="25" customHeight="1" spans="1:6">
      <c r="A14" s="19">
        <v>9</v>
      </c>
      <c r="B14" s="27" t="s">
        <v>337</v>
      </c>
      <c r="C14" s="21">
        <v>200</v>
      </c>
      <c r="D14" s="21"/>
      <c r="E14" s="21"/>
      <c r="F14" s="22">
        <f>SUM(C14:E14)</f>
        <v>200</v>
      </c>
    </row>
    <row r="15" ht="25" customHeight="1" spans="1:6">
      <c r="A15" s="19">
        <v>10</v>
      </c>
      <c r="B15" s="27" t="s">
        <v>338</v>
      </c>
      <c r="C15" s="21"/>
      <c r="D15" s="21">
        <v>900</v>
      </c>
      <c r="E15" s="28"/>
      <c r="F15" s="22">
        <f>SUM(C15:E15)</f>
        <v>900</v>
      </c>
    </row>
    <row r="16" ht="25" customHeight="1" spans="1:6">
      <c r="A16" s="19">
        <v>11</v>
      </c>
      <c r="B16" s="27" t="s">
        <v>339</v>
      </c>
      <c r="C16" s="21"/>
      <c r="D16" s="21">
        <v>120</v>
      </c>
      <c r="E16" s="21">
        <v>70</v>
      </c>
      <c r="F16" s="22">
        <v>190</v>
      </c>
    </row>
    <row r="17" ht="25" customHeight="1" spans="1:6">
      <c r="A17" s="19">
        <v>12</v>
      </c>
      <c r="B17" s="27" t="s">
        <v>340</v>
      </c>
      <c r="C17" s="29"/>
      <c r="D17" s="30"/>
      <c r="E17" s="30">
        <v>35</v>
      </c>
      <c r="F17" s="23">
        <v>35</v>
      </c>
    </row>
    <row r="18" ht="25" customHeight="1" spans="1:6">
      <c r="A18" s="19">
        <v>13</v>
      </c>
      <c r="B18" s="27" t="s">
        <v>341</v>
      </c>
      <c r="C18" s="21">
        <v>180</v>
      </c>
      <c r="D18" s="21"/>
      <c r="E18" s="21"/>
      <c r="F18" s="22">
        <f>SUM(C18:E18)</f>
        <v>180</v>
      </c>
    </row>
    <row r="19" ht="25" customHeight="1" spans="1:6">
      <c r="A19" s="19">
        <v>14</v>
      </c>
      <c r="B19" s="27" t="s">
        <v>342</v>
      </c>
      <c r="C19" s="21"/>
      <c r="D19" s="21"/>
      <c r="E19" s="21">
        <v>138</v>
      </c>
      <c r="F19" s="22">
        <v>138</v>
      </c>
    </row>
    <row r="20" ht="25" customHeight="1" spans="1:6">
      <c r="A20" s="19">
        <v>15</v>
      </c>
      <c r="B20" s="31" t="s">
        <v>343</v>
      </c>
      <c r="C20" s="21"/>
      <c r="D20" s="21">
        <v>100</v>
      </c>
      <c r="E20" s="21"/>
      <c r="F20" s="22">
        <v>100</v>
      </c>
    </row>
    <row r="21" ht="25" customHeight="1" spans="1:6">
      <c r="A21" s="19">
        <v>16</v>
      </c>
      <c r="B21" s="31" t="s">
        <v>344</v>
      </c>
      <c r="C21" s="21">
        <v>1835</v>
      </c>
      <c r="D21" s="21">
        <v>500</v>
      </c>
      <c r="E21" s="21">
        <v>701</v>
      </c>
      <c r="F21" s="22">
        <f>SUM(C21:E21)</f>
        <v>3036</v>
      </c>
    </row>
    <row r="22" ht="25" customHeight="1" spans="1:6">
      <c r="A22" s="19">
        <v>17</v>
      </c>
      <c r="B22" s="27" t="s">
        <v>345</v>
      </c>
      <c r="C22" s="21"/>
      <c r="D22" s="21"/>
      <c r="E22" s="21">
        <v>65</v>
      </c>
      <c r="F22" s="22">
        <v>65</v>
      </c>
    </row>
    <row r="23" ht="25" customHeight="1" spans="1:6">
      <c r="A23" s="19">
        <v>18</v>
      </c>
      <c r="B23" s="27" t="s">
        <v>346</v>
      </c>
      <c r="C23" s="21">
        <v>280</v>
      </c>
      <c r="D23" s="21"/>
      <c r="E23" s="21"/>
      <c r="F23" s="22">
        <f>SUM(C23:E23)</f>
        <v>280</v>
      </c>
    </row>
    <row r="24" ht="25" customHeight="1" spans="1:6">
      <c r="A24" s="19">
        <v>19</v>
      </c>
      <c r="B24" s="32" t="s">
        <v>347</v>
      </c>
      <c r="C24" s="21"/>
      <c r="D24" s="21"/>
      <c r="E24" s="21">
        <v>250</v>
      </c>
      <c r="F24" s="22">
        <v>250</v>
      </c>
    </row>
    <row r="25" ht="25" customHeight="1" spans="1:6">
      <c r="A25" s="19">
        <v>20</v>
      </c>
      <c r="B25" s="32" t="s">
        <v>348</v>
      </c>
      <c r="C25" s="21"/>
      <c r="D25" s="21"/>
      <c r="E25" s="21">
        <v>207</v>
      </c>
      <c r="F25" s="22">
        <f>SUM(C25:E25)</f>
        <v>207</v>
      </c>
    </row>
    <row r="26" ht="25" customHeight="1" spans="1:6">
      <c r="A26" s="19">
        <v>21</v>
      </c>
      <c r="B26" s="32" t="s">
        <v>349</v>
      </c>
      <c r="C26" s="21"/>
      <c r="D26" s="21">
        <v>380</v>
      </c>
      <c r="E26" s="21"/>
      <c r="F26" s="22">
        <f>SUM(C26:E26)</f>
        <v>380</v>
      </c>
    </row>
    <row r="27" ht="25" customHeight="1" spans="1:6">
      <c r="A27" s="19">
        <v>22</v>
      </c>
      <c r="B27" s="33" t="s">
        <v>350</v>
      </c>
      <c r="C27" s="21"/>
      <c r="D27" s="21">
        <v>110</v>
      </c>
      <c r="E27" s="21">
        <v>64</v>
      </c>
      <c r="F27" s="22">
        <f>SUM(C27:E27)</f>
        <v>174</v>
      </c>
    </row>
    <row r="28" ht="25" customHeight="1" spans="1:6">
      <c r="A28" s="19">
        <v>23</v>
      </c>
      <c r="B28" s="32" t="s">
        <v>351</v>
      </c>
      <c r="C28" s="21"/>
      <c r="D28" s="21">
        <v>180</v>
      </c>
      <c r="E28" s="21"/>
      <c r="F28" s="22">
        <f>SUM(C28:E28)</f>
        <v>180</v>
      </c>
    </row>
    <row r="29" ht="25" customHeight="1" spans="1:6">
      <c r="A29" s="19">
        <v>24</v>
      </c>
      <c r="B29" s="34" t="s">
        <v>352</v>
      </c>
      <c r="C29" s="21"/>
      <c r="D29" s="21">
        <v>1210</v>
      </c>
      <c r="E29" s="21"/>
      <c r="F29" s="22">
        <f>SUM(C29:E29)</f>
        <v>1210</v>
      </c>
    </row>
    <row r="30" ht="25" customHeight="1" spans="1:6">
      <c r="A30" s="19">
        <v>25</v>
      </c>
      <c r="B30" s="35" t="s">
        <v>353</v>
      </c>
      <c r="C30" s="36"/>
      <c r="D30" s="21">
        <v>1567</v>
      </c>
      <c r="E30" s="21"/>
      <c r="F30" s="22">
        <f t="shared" ref="F30:F38" si="0">SUM(C30:E30)</f>
        <v>1567</v>
      </c>
    </row>
    <row r="31" ht="25" customHeight="1" spans="1:6">
      <c r="A31" s="19">
        <v>26</v>
      </c>
      <c r="B31" s="35" t="s">
        <v>354</v>
      </c>
      <c r="C31" s="37"/>
      <c r="D31" s="38">
        <v>1350</v>
      </c>
      <c r="E31" s="38"/>
      <c r="F31" s="22">
        <f t="shared" si="0"/>
        <v>1350</v>
      </c>
    </row>
    <row r="32" ht="25" customHeight="1" spans="1:6">
      <c r="A32" s="19">
        <v>27</v>
      </c>
      <c r="B32" s="39" t="s">
        <v>355</v>
      </c>
      <c r="C32" s="30"/>
      <c r="D32" s="21">
        <v>936</v>
      </c>
      <c r="E32" s="21"/>
      <c r="F32" s="22">
        <v>936</v>
      </c>
    </row>
    <row r="33" ht="25" customHeight="1" spans="1:6">
      <c r="A33" s="19">
        <v>28</v>
      </c>
      <c r="B33" s="40" t="s">
        <v>356</v>
      </c>
      <c r="C33" s="41"/>
      <c r="D33" s="42">
        <v>590</v>
      </c>
      <c r="E33" s="43"/>
      <c r="F33" s="23">
        <v>590</v>
      </c>
    </row>
    <row r="34" ht="25" customHeight="1" spans="1:6">
      <c r="A34" s="19">
        <v>29</v>
      </c>
      <c r="B34" s="39" t="s">
        <v>357</v>
      </c>
      <c r="C34" s="30"/>
      <c r="D34" s="21">
        <v>658</v>
      </c>
      <c r="E34" s="21"/>
      <c r="F34" s="22">
        <f t="shared" si="0"/>
        <v>658</v>
      </c>
    </row>
    <row r="35" ht="25" customHeight="1" spans="1:6">
      <c r="A35" s="19">
        <v>30</v>
      </c>
      <c r="B35" s="39" t="s">
        <v>358</v>
      </c>
      <c r="C35" s="30"/>
      <c r="D35" s="44">
        <v>895</v>
      </c>
      <c r="E35" s="45"/>
      <c r="F35" s="23">
        <f t="shared" si="0"/>
        <v>895</v>
      </c>
    </row>
    <row r="36" ht="25" customHeight="1" spans="1:6">
      <c r="A36" s="19">
        <v>31</v>
      </c>
      <c r="B36" s="39" t="s">
        <v>359</v>
      </c>
      <c r="C36" s="30"/>
      <c r="D36" s="21">
        <v>740</v>
      </c>
      <c r="E36" s="21"/>
      <c r="F36" s="22">
        <f t="shared" si="0"/>
        <v>740</v>
      </c>
    </row>
    <row r="37" ht="25" customHeight="1" spans="1:6">
      <c r="A37" s="19">
        <v>32</v>
      </c>
      <c r="B37" s="39" t="s">
        <v>360</v>
      </c>
      <c r="C37" s="30"/>
      <c r="D37" s="21">
        <v>525.68</v>
      </c>
      <c r="E37" s="21"/>
      <c r="F37" s="22">
        <f t="shared" si="0"/>
        <v>525.68</v>
      </c>
    </row>
    <row r="38" ht="25" customHeight="1" spans="1:6">
      <c r="A38" s="19">
        <v>33</v>
      </c>
      <c r="B38" s="46" t="s">
        <v>361</v>
      </c>
      <c r="C38" s="30">
        <v>30</v>
      </c>
      <c r="D38" s="21">
        <v>192.71</v>
      </c>
      <c r="E38" s="21">
        <v>30</v>
      </c>
      <c r="F38" s="22">
        <f t="shared" si="0"/>
        <v>252.71</v>
      </c>
    </row>
    <row r="39" ht="25" customHeight="1" spans="1:6">
      <c r="A39" s="19">
        <v>34</v>
      </c>
      <c r="B39" s="47" t="s">
        <v>362</v>
      </c>
      <c r="C39" s="30"/>
      <c r="D39" s="30"/>
      <c r="E39" s="30">
        <v>40</v>
      </c>
      <c r="F39" s="22">
        <v>40</v>
      </c>
    </row>
    <row r="40" ht="25" customHeight="1" spans="1:6">
      <c r="A40" s="19">
        <v>35</v>
      </c>
      <c r="B40" s="47" t="s">
        <v>363</v>
      </c>
      <c r="C40" s="21"/>
      <c r="D40" s="21"/>
      <c r="E40" s="21">
        <v>53.8</v>
      </c>
      <c r="F40" s="22">
        <f>SUM(C40:E40)</f>
        <v>53.8</v>
      </c>
    </row>
    <row r="41" ht="25" customHeight="1" spans="1:6">
      <c r="A41" s="19">
        <v>36</v>
      </c>
      <c r="B41" s="47" t="s">
        <v>364</v>
      </c>
      <c r="C41" s="21">
        <v>120</v>
      </c>
      <c r="D41" s="21"/>
      <c r="E41" s="21">
        <v>44</v>
      </c>
      <c r="F41" s="22">
        <f>SUM(C41:E41)</f>
        <v>164</v>
      </c>
    </row>
    <row r="42" ht="25" customHeight="1" spans="1:6">
      <c r="A42" s="19">
        <v>37</v>
      </c>
      <c r="B42" s="48" t="s">
        <v>365</v>
      </c>
      <c r="C42" s="21"/>
      <c r="D42" s="21"/>
      <c r="E42" s="21">
        <v>69</v>
      </c>
      <c r="F42" s="22">
        <f>SUM(C42:E42)</f>
        <v>69</v>
      </c>
    </row>
    <row r="43" ht="25" customHeight="1" spans="1:6">
      <c r="A43" s="19">
        <v>38</v>
      </c>
      <c r="B43" s="47" t="s">
        <v>366</v>
      </c>
      <c r="C43" s="21"/>
      <c r="D43" s="21">
        <v>260</v>
      </c>
      <c r="E43" s="21"/>
      <c r="F43" s="22">
        <v>260</v>
      </c>
    </row>
    <row r="44" ht="25" customHeight="1" spans="1:6">
      <c r="A44" s="19">
        <v>39</v>
      </c>
      <c r="B44" s="47" t="s">
        <v>367</v>
      </c>
      <c r="C44" s="21"/>
      <c r="D44" s="21">
        <v>156.2</v>
      </c>
      <c r="E44" s="21"/>
      <c r="F44" s="22">
        <f>SUM(C44:E44)</f>
        <v>156.2</v>
      </c>
    </row>
    <row r="45" ht="25" customHeight="1" spans="1:6">
      <c r="A45" s="19">
        <v>40</v>
      </c>
      <c r="B45" s="49" t="s">
        <v>368</v>
      </c>
      <c r="C45" s="21">
        <v>165</v>
      </c>
      <c r="D45" s="21"/>
      <c r="E45" s="21"/>
      <c r="F45" s="22">
        <v>165</v>
      </c>
    </row>
    <row r="46" ht="25" customHeight="1" spans="1:6">
      <c r="A46" s="19">
        <v>41</v>
      </c>
      <c r="B46" s="47" t="s">
        <v>369</v>
      </c>
      <c r="C46" s="21"/>
      <c r="D46" s="21">
        <v>98</v>
      </c>
      <c r="E46" s="21"/>
      <c r="F46" s="22">
        <f>SUM(C46:E46)</f>
        <v>98</v>
      </c>
    </row>
    <row r="47" ht="25" customHeight="1" spans="1:6">
      <c r="A47" s="19">
        <v>42</v>
      </c>
      <c r="B47" s="47" t="s">
        <v>370</v>
      </c>
      <c r="C47" s="21">
        <v>70</v>
      </c>
      <c r="D47" s="21">
        <v>59.33</v>
      </c>
      <c r="E47" s="21"/>
      <c r="F47" s="22">
        <f>SUM(C47:E47)</f>
        <v>129.33</v>
      </c>
    </row>
    <row r="48" ht="25" customHeight="1" spans="1:6">
      <c r="A48" s="19">
        <v>43</v>
      </c>
      <c r="B48" s="47" t="s">
        <v>371</v>
      </c>
      <c r="C48" s="50">
        <v>100</v>
      </c>
      <c r="D48" s="50">
        <v>100</v>
      </c>
      <c r="E48" s="51"/>
      <c r="F48" s="23">
        <v>200</v>
      </c>
    </row>
    <row r="49" ht="25" customHeight="1" spans="1:6">
      <c r="A49" s="19">
        <v>44</v>
      </c>
      <c r="B49" s="47" t="s">
        <v>372</v>
      </c>
      <c r="C49" s="30"/>
      <c r="D49" s="30"/>
      <c r="E49" s="30">
        <v>870</v>
      </c>
      <c r="F49" s="23">
        <f>SUM(C49:E49)</f>
        <v>870</v>
      </c>
    </row>
    <row r="50" ht="25" customHeight="1" spans="1:6">
      <c r="A50" s="19">
        <v>45</v>
      </c>
      <c r="B50" s="47" t="s">
        <v>373</v>
      </c>
      <c r="C50" s="30"/>
      <c r="D50" s="30"/>
      <c r="E50" s="30">
        <v>200</v>
      </c>
      <c r="F50" s="23">
        <f>SUM(C50:E50)</f>
        <v>200</v>
      </c>
    </row>
    <row r="51" ht="25" customHeight="1" spans="1:6">
      <c r="A51" s="19">
        <v>46</v>
      </c>
      <c r="B51" s="52" t="s">
        <v>374</v>
      </c>
      <c r="C51" s="30"/>
      <c r="D51" s="30"/>
      <c r="E51" s="30">
        <v>70</v>
      </c>
      <c r="F51" s="23">
        <v>70</v>
      </c>
    </row>
    <row r="52" ht="25" customHeight="1" spans="1:6">
      <c r="A52" s="19">
        <v>47</v>
      </c>
      <c r="B52" s="48" t="s">
        <v>375</v>
      </c>
      <c r="C52" s="30">
        <v>92</v>
      </c>
      <c r="D52" s="30"/>
      <c r="E52" s="30"/>
      <c r="F52" s="23">
        <v>92</v>
      </c>
    </row>
    <row r="53" ht="25" customHeight="1" spans="1:6">
      <c r="A53" s="19">
        <v>48</v>
      </c>
      <c r="B53" s="48" t="s">
        <v>376</v>
      </c>
      <c r="C53" s="30"/>
      <c r="D53" s="30"/>
      <c r="E53" s="30">
        <v>630</v>
      </c>
      <c r="F53" s="23">
        <v>630</v>
      </c>
    </row>
    <row r="54" ht="25" customHeight="1" spans="1:6">
      <c r="A54" s="19">
        <v>49</v>
      </c>
      <c r="B54" s="47" t="s">
        <v>377</v>
      </c>
      <c r="C54" s="30"/>
      <c r="D54" s="30">
        <v>180</v>
      </c>
      <c r="E54" s="30">
        <v>298</v>
      </c>
      <c r="F54" s="23">
        <f>SUM(D54:E54)</f>
        <v>478</v>
      </c>
    </row>
  </sheetData>
  <autoFilter ref="A4:F54">
    <extLst/>
  </autoFilter>
  <mergeCells count="2">
    <mergeCell ref="A2:F2"/>
    <mergeCell ref="A3:B3"/>
  </mergeCells>
  <hyperlinks>
    <hyperlink ref="B45" r:id="rId1" display="湖南省津市职业中专学校" tooltip="https://cg.fupin832.com/budget/unit/javascript:void(0)"/>
  </hyperlinks>
  <printOptions horizontalCentered="1"/>
  <pageMargins left="0.786805555555556" right="0.786805555555556" top="0.786805555555556" bottom="0.786805555555556" header="0.298611111111111" footer="0.511805555555556"/>
  <pageSetup paperSize="9" firstPageNumber="25" fitToHeight="0" orientation="landscape" useFirstPageNumber="1" horizontalDpi="600"/>
  <headerFooter>
    <oddFooter>&amp;C&amp;"仿宋_GB2312"&amp;12-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Zeros="0" workbookViewId="0">
      <selection activeCell="I23" sqref="I23"/>
    </sheetView>
  </sheetViews>
  <sheetFormatPr defaultColWidth="9" defaultRowHeight="14.4"/>
  <cols>
    <col min="1" max="1" width="43.3796296296296" style="82" customWidth="1"/>
    <col min="2" max="4" width="9.5" style="82" customWidth="1"/>
    <col min="5" max="5" width="34" style="82" customWidth="1"/>
    <col min="6" max="8" width="9.5" style="82" customWidth="1"/>
    <col min="9" max="9" width="13.75" style="82"/>
    <col min="10" max="16384" width="9" style="82"/>
  </cols>
  <sheetData>
    <row r="1" s="82" customFormat="1" ht="18" customHeight="1" spans="1:1">
      <c r="A1" s="175" t="s">
        <v>66</v>
      </c>
    </row>
    <row r="2" s="82" customFormat="1" ht="33" customHeight="1" spans="1:8">
      <c r="A2" s="73" t="s">
        <v>67</v>
      </c>
      <c r="B2" s="73"/>
      <c r="C2" s="73"/>
      <c r="D2" s="73"/>
      <c r="E2" s="73"/>
      <c r="F2" s="73"/>
      <c r="G2" s="73"/>
      <c r="H2" s="73"/>
    </row>
    <row r="3" s="82" customFormat="1" ht="20" customHeight="1" spans="1:8">
      <c r="A3" s="179"/>
      <c r="G3" s="179" t="s">
        <v>2</v>
      </c>
      <c r="H3" s="179"/>
    </row>
    <row r="4" s="82" customFormat="1" ht="39" customHeight="1" spans="1:8">
      <c r="A4" s="86" t="s">
        <v>3</v>
      </c>
      <c r="B4" s="86" t="s">
        <v>68</v>
      </c>
      <c r="C4" s="86" t="s">
        <v>69</v>
      </c>
      <c r="D4" s="86" t="s">
        <v>8</v>
      </c>
      <c r="E4" s="86" t="s">
        <v>3</v>
      </c>
      <c r="F4" s="86" t="s">
        <v>68</v>
      </c>
      <c r="G4" s="86" t="s">
        <v>69</v>
      </c>
      <c r="H4" s="86" t="s">
        <v>8</v>
      </c>
    </row>
    <row r="5" s="82" customFormat="1" ht="20.1" customHeight="1" spans="1:8">
      <c r="A5" s="87" t="s">
        <v>70</v>
      </c>
      <c r="B5" s="81">
        <v>140139</v>
      </c>
      <c r="C5" s="81">
        <v>22401</v>
      </c>
      <c r="D5" s="89">
        <f>IFERROR(((C5/B5)-1)*100,"")</f>
        <v>-84.0151563804508</v>
      </c>
      <c r="E5" s="87" t="s">
        <v>71</v>
      </c>
      <c r="F5" s="81">
        <v>1</v>
      </c>
      <c r="G5" s="81">
        <v>11</v>
      </c>
      <c r="H5" s="90">
        <f t="shared" ref="H5:H13" si="0">IFERROR(((G5/F5)-1)*100,"")</f>
        <v>1000</v>
      </c>
    </row>
    <row r="6" s="82" customFormat="1" ht="20.1" customHeight="1" spans="1:8">
      <c r="A6" s="87" t="s">
        <v>72</v>
      </c>
      <c r="B6" s="81"/>
      <c r="C6" s="81"/>
      <c r="D6" s="89" t="str">
        <f t="shared" ref="D6:D17" si="1">IFERROR(((C6/B6)-1)*100,"")</f>
        <v/>
      </c>
      <c r="E6" s="87" t="s">
        <v>73</v>
      </c>
      <c r="F6" s="81">
        <v>66</v>
      </c>
      <c r="G6" s="81">
        <v>125</v>
      </c>
      <c r="H6" s="89">
        <f t="shared" si="0"/>
        <v>89.3939393939394</v>
      </c>
    </row>
    <row r="7" s="82" customFormat="1" ht="20.1" customHeight="1" spans="1:8">
      <c r="A7" s="87" t="s">
        <v>74</v>
      </c>
      <c r="B7" s="81">
        <v>672</v>
      </c>
      <c r="C7" s="81">
        <v>807</v>
      </c>
      <c r="D7" s="89">
        <f t="shared" si="1"/>
        <v>20.0892857142857</v>
      </c>
      <c r="E7" s="87" t="s">
        <v>75</v>
      </c>
      <c r="F7" s="81">
        <v>101622</v>
      </c>
      <c r="G7" s="81">
        <v>23863</v>
      </c>
      <c r="H7" s="89">
        <f t="shared" si="0"/>
        <v>-76.5178799866171</v>
      </c>
    </row>
    <row r="8" s="82" customFormat="1" ht="20.1" customHeight="1" spans="1:8">
      <c r="A8" s="87" t="s">
        <v>76</v>
      </c>
      <c r="B8" s="81"/>
      <c r="C8" s="81">
        <v>45846</v>
      </c>
      <c r="D8" s="89" t="str">
        <f t="shared" si="1"/>
        <v/>
      </c>
      <c r="E8" s="87" t="s">
        <v>77</v>
      </c>
      <c r="F8" s="81"/>
      <c r="G8" s="81"/>
      <c r="H8" s="89" t="str">
        <f t="shared" si="0"/>
        <v/>
      </c>
    </row>
    <row r="9" s="82" customFormat="1" ht="20.1" customHeight="1" spans="1:8">
      <c r="A9" s="87"/>
      <c r="B9" s="180"/>
      <c r="C9" s="81"/>
      <c r="D9" s="89" t="str">
        <f t="shared" si="1"/>
        <v/>
      </c>
      <c r="E9" s="87" t="s">
        <v>78</v>
      </c>
      <c r="F9" s="81">
        <v>3892</v>
      </c>
      <c r="G9" s="81">
        <v>6365</v>
      </c>
      <c r="H9" s="89">
        <f t="shared" si="0"/>
        <v>63.5405960945529</v>
      </c>
    </row>
    <row r="10" s="82" customFormat="1" ht="20.1" customHeight="1" spans="1:8">
      <c r="A10" s="87"/>
      <c r="B10" s="180"/>
      <c r="C10" s="81"/>
      <c r="D10" s="89" t="str">
        <f t="shared" si="1"/>
        <v/>
      </c>
      <c r="E10" s="87" t="s">
        <v>79</v>
      </c>
      <c r="F10" s="81">
        <v>54362</v>
      </c>
      <c r="G10" s="81">
        <v>151997</v>
      </c>
      <c r="H10" s="89">
        <f t="shared" si="0"/>
        <v>179.601559913175</v>
      </c>
    </row>
    <row r="11" s="82" customFormat="1" ht="20.1" customHeight="1" spans="1:8">
      <c r="A11" s="81" t="s">
        <v>80</v>
      </c>
      <c r="B11" s="81">
        <f>SUM(B5:B9)</f>
        <v>140811</v>
      </c>
      <c r="C11" s="81">
        <f>SUM(C5:C9)</f>
        <v>69054</v>
      </c>
      <c r="D11" s="89">
        <f t="shared" si="1"/>
        <v>-50.9597971749366</v>
      </c>
      <c r="E11" s="81" t="s">
        <v>81</v>
      </c>
      <c r="F11" s="81">
        <f>SUM(F5:F10)</f>
        <v>159943</v>
      </c>
      <c r="G11" s="81">
        <f>SUM(G5:G10)</f>
        <v>182361</v>
      </c>
      <c r="H11" s="89">
        <f t="shared" si="0"/>
        <v>14.0162432866709</v>
      </c>
    </row>
    <row r="12" s="82" customFormat="1" ht="20.1" customHeight="1" spans="1:8">
      <c r="A12" s="87" t="s">
        <v>82</v>
      </c>
      <c r="B12" s="81">
        <v>825</v>
      </c>
      <c r="C12" s="81">
        <v>924</v>
      </c>
      <c r="D12" s="89">
        <f t="shared" si="1"/>
        <v>12</v>
      </c>
      <c r="E12" s="87" t="s">
        <v>83</v>
      </c>
      <c r="F12" s="81">
        <v>45</v>
      </c>
      <c r="G12" s="81">
        <v>100</v>
      </c>
      <c r="H12" s="90"/>
    </row>
    <row r="13" s="82" customFormat="1" ht="20.1" customHeight="1" spans="1:8">
      <c r="A13" s="87" t="s">
        <v>84</v>
      </c>
      <c r="B13" s="81"/>
      <c r="C13" s="81">
        <v>8359</v>
      </c>
      <c r="D13" s="89" t="str">
        <f t="shared" si="1"/>
        <v/>
      </c>
      <c r="E13" s="87" t="s">
        <v>85</v>
      </c>
      <c r="F13" s="81"/>
      <c r="G13" s="81">
        <v>8359</v>
      </c>
      <c r="H13" s="89" t="str">
        <f t="shared" si="0"/>
        <v/>
      </c>
    </row>
    <row r="14" s="82" customFormat="1" ht="20.1" customHeight="1" spans="1:8">
      <c r="A14" s="87" t="s">
        <v>86</v>
      </c>
      <c r="B14" s="81">
        <v>54100</v>
      </c>
      <c r="C14" s="81">
        <v>112200</v>
      </c>
      <c r="D14" s="89">
        <f t="shared" si="1"/>
        <v>107.393715341959</v>
      </c>
      <c r="E14" s="91"/>
      <c r="F14" s="91"/>
      <c r="G14" s="91"/>
      <c r="H14" s="91"/>
    </row>
    <row r="15" s="82" customFormat="1" ht="20.1" customHeight="1" spans="1:8">
      <c r="A15" s="87" t="s">
        <v>87</v>
      </c>
      <c r="B15" s="81">
        <v>3892</v>
      </c>
      <c r="C15" s="81">
        <v>255</v>
      </c>
      <c r="D15" s="89"/>
      <c r="E15" s="87" t="s">
        <v>88</v>
      </c>
      <c r="F15" s="81">
        <v>39144</v>
      </c>
      <c r="G15" s="81"/>
      <c r="H15" s="89"/>
    </row>
    <row r="16" s="123" customFormat="1" ht="20.1" customHeight="1" spans="1:8">
      <c r="A16" s="87" t="s">
        <v>89</v>
      </c>
      <c r="B16" s="81"/>
      <c r="C16" s="81">
        <v>496</v>
      </c>
      <c r="D16" s="89" t="str">
        <f t="shared" si="1"/>
        <v/>
      </c>
      <c r="E16" s="87" t="s">
        <v>90</v>
      </c>
      <c r="F16" s="81">
        <v>496</v>
      </c>
      <c r="G16" s="81">
        <v>468</v>
      </c>
      <c r="H16" s="89"/>
    </row>
    <row r="17" s="123" customFormat="1" ht="20.1" customHeight="1" spans="1:9">
      <c r="A17" s="81" t="s">
        <v>91</v>
      </c>
      <c r="B17" s="81">
        <f>SUM(B11:B16)</f>
        <v>199628</v>
      </c>
      <c r="C17" s="81">
        <f>SUM(C11:C16)</f>
        <v>191288</v>
      </c>
      <c r="D17" s="89">
        <f t="shared" si="1"/>
        <v>-4.17777065341536</v>
      </c>
      <c r="E17" s="81" t="s">
        <v>65</v>
      </c>
      <c r="F17" s="81">
        <f>SUM(F11:F16)</f>
        <v>199628</v>
      </c>
      <c r="G17" s="81">
        <f>SUM(G11:G16)</f>
        <v>191288</v>
      </c>
      <c r="H17" s="89">
        <f>IFERROR(((G17/F17)-1)*100,"")</f>
        <v>-4.17777065341536</v>
      </c>
      <c r="I17" s="182"/>
    </row>
    <row r="18" s="123" customFormat="1" ht="20.1" customHeight="1" spans="1:8">
      <c r="A18" s="82"/>
      <c r="B18" s="82"/>
      <c r="C18" s="82"/>
      <c r="D18" s="82"/>
      <c r="E18" s="82"/>
      <c r="F18" s="82"/>
      <c r="G18" s="82"/>
      <c r="H18" s="82"/>
    </row>
    <row r="19" s="123" customFormat="1" ht="20.1" customHeight="1" spans="1:8">
      <c r="A19" s="82"/>
      <c r="B19" s="82"/>
      <c r="C19" s="181"/>
      <c r="D19" s="181"/>
      <c r="E19" s="82"/>
      <c r="F19" s="82"/>
      <c r="G19" s="82"/>
      <c r="H19" s="82"/>
    </row>
    <row r="20" s="123" customFormat="1" ht="20.1" customHeight="1" spans="1:8">
      <c r="A20" s="82"/>
      <c r="B20" s="82"/>
      <c r="C20" s="82"/>
      <c r="D20" s="82"/>
      <c r="E20" s="82"/>
      <c r="F20" s="82"/>
      <c r="G20" s="82"/>
      <c r="H20" s="82"/>
    </row>
    <row r="21" s="82" customFormat="1" ht="20.1" customHeight="1" spans="5:5">
      <c r="E21" s="181"/>
    </row>
    <row r="22" s="82" customFormat="1" ht="20.1" customHeight="1"/>
    <row r="23" s="123" customFormat="1" ht="20.1" customHeight="1" spans="1:8">
      <c r="A23" s="82"/>
      <c r="B23" s="82"/>
      <c r="C23" s="82"/>
      <c r="D23" s="82"/>
      <c r="E23" s="82"/>
      <c r="F23" s="82"/>
      <c r="G23" s="82"/>
      <c r="H23" s="82"/>
    </row>
    <row r="24" s="82" customFormat="1" ht="27" customHeight="1"/>
  </sheetData>
  <mergeCells count="2">
    <mergeCell ref="A2:H2"/>
    <mergeCell ref="G3:H3"/>
  </mergeCells>
  <printOptions horizontalCentered="1"/>
  <pageMargins left="0.786805555555556" right="0.786805555555556" top="0.786805555555556" bottom="0.786805555555556" header="0.298611111111111" footer="0.511805555555556"/>
  <pageSetup paperSize="9" scale="97" firstPageNumber="12" orientation="landscape" useFirstPageNumber="1" horizontalDpi="600"/>
  <headerFooter>
    <oddFooter>&amp;C&amp;"仿宋_GB2312"&amp;12-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Zeros="0" workbookViewId="0">
      <selection activeCell="A1" sqref="A1"/>
    </sheetView>
  </sheetViews>
  <sheetFormatPr defaultColWidth="13.8796296296296" defaultRowHeight="14.4" outlineLevelCol="5"/>
  <cols>
    <col min="1" max="1" width="47.6296296296296" style="82" customWidth="1"/>
    <col min="2" max="3" width="12.6296296296296" style="82" customWidth="1"/>
    <col min="4" max="4" width="36" style="82" customWidth="1"/>
    <col min="5" max="6" width="12.6296296296296" style="82" customWidth="1"/>
    <col min="7" max="7" width="23" style="82" customWidth="1"/>
    <col min="8" max="8" width="13.8796296296296" style="82" customWidth="1"/>
    <col min="9" max="16384" width="13.8796296296296" style="82"/>
  </cols>
  <sheetData>
    <row r="1" s="82" customFormat="1" spans="1:2">
      <c r="A1" s="175" t="s">
        <v>92</v>
      </c>
      <c r="B1" s="175"/>
    </row>
    <row r="2" s="82" customFormat="1" ht="25.8" spans="1:6">
      <c r="A2" s="125" t="s">
        <v>93</v>
      </c>
      <c r="B2" s="125"/>
      <c r="C2" s="125"/>
      <c r="D2" s="125"/>
      <c r="E2" s="125"/>
      <c r="F2" s="125"/>
    </row>
    <row r="3" s="82" customFormat="1" spans="1:6">
      <c r="A3" s="176"/>
      <c r="B3" s="176"/>
      <c r="F3" s="177" t="s">
        <v>2</v>
      </c>
    </row>
    <row r="4" s="82" customFormat="1" ht="36" customHeight="1" spans="1:6">
      <c r="A4" s="75" t="s">
        <v>3</v>
      </c>
      <c r="B4" s="178" t="s">
        <v>68</v>
      </c>
      <c r="C4" s="75" t="s">
        <v>7</v>
      </c>
      <c r="D4" s="75" t="s">
        <v>3</v>
      </c>
      <c r="E4" s="178" t="s">
        <v>68</v>
      </c>
      <c r="F4" s="75" t="s">
        <v>7</v>
      </c>
    </row>
    <row r="5" s="82" customFormat="1" ht="18.95" customHeight="1" spans="1:6">
      <c r="A5" s="77" t="s">
        <v>94</v>
      </c>
      <c r="B5" s="77"/>
      <c r="C5" s="78"/>
      <c r="D5" s="77" t="s">
        <v>95</v>
      </c>
      <c r="E5" s="77"/>
      <c r="F5" s="78"/>
    </row>
    <row r="6" s="82" customFormat="1" ht="18.95" customHeight="1" spans="1:6">
      <c r="A6" s="77" t="s">
        <v>96</v>
      </c>
      <c r="B6" s="77"/>
      <c r="C6" s="78"/>
      <c r="D6" s="77" t="s">
        <v>97</v>
      </c>
      <c r="E6" s="77"/>
      <c r="F6" s="78">
        <f>F7+F8+F9</f>
        <v>29</v>
      </c>
    </row>
    <row r="7" s="82" customFormat="1" ht="18.95" customHeight="1" spans="1:6">
      <c r="A7" s="77" t="s">
        <v>98</v>
      </c>
      <c r="B7" s="77"/>
      <c r="C7" s="78"/>
      <c r="D7" s="77" t="s">
        <v>99</v>
      </c>
      <c r="E7" s="77"/>
      <c r="F7" s="78">
        <v>29</v>
      </c>
    </row>
    <row r="8" s="82" customFormat="1" ht="18.95" customHeight="1" spans="1:6">
      <c r="A8" s="77" t="s">
        <v>100</v>
      </c>
      <c r="B8" s="77"/>
      <c r="C8" s="78"/>
      <c r="D8" s="77" t="s">
        <v>101</v>
      </c>
      <c r="E8" s="77"/>
      <c r="F8" s="78"/>
    </row>
    <row r="9" s="82" customFormat="1" ht="18.95" customHeight="1" spans="1:6">
      <c r="A9" s="77" t="s">
        <v>102</v>
      </c>
      <c r="B9" s="77"/>
      <c r="C9" s="78"/>
      <c r="D9" s="77" t="s">
        <v>103</v>
      </c>
      <c r="E9" s="77"/>
      <c r="F9" s="78"/>
    </row>
    <row r="10" s="82" customFormat="1" ht="18.95" customHeight="1" spans="1:6">
      <c r="A10" s="79" t="s">
        <v>104</v>
      </c>
      <c r="B10" s="79"/>
      <c r="C10" s="78"/>
      <c r="D10" s="77" t="s">
        <v>105</v>
      </c>
      <c r="E10" s="77"/>
      <c r="F10" s="78"/>
    </row>
    <row r="11" s="82" customFormat="1" ht="18.95" customHeight="1" spans="1:6">
      <c r="A11" s="79" t="s">
        <v>106</v>
      </c>
      <c r="B11" s="79"/>
      <c r="C11" s="78"/>
      <c r="D11" s="80" t="s">
        <v>107</v>
      </c>
      <c r="E11" s="78">
        <v>38</v>
      </c>
      <c r="F11" s="78">
        <v>34854</v>
      </c>
    </row>
    <row r="12" s="82" customFormat="1" ht="18.95" customHeight="1" spans="1:6">
      <c r="A12" s="79" t="s">
        <v>108</v>
      </c>
      <c r="B12" s="79"/>
      <c r="C12" s="78"/>
      <c r="D12" s="77"/>
      <c r="E12" s="77"/>
      <c r="F12" s="78"/>
    </row>
    <row r="13" s="82" customFormat="1" ht="18.95" customHeight="1" spans="1:6">
      <c r="A13" s="77" t="s">
        <v>109</v>
      </c>
      <c r="B13" s="77"/>
      <c r="C13" s="78">
        <v>34854</v>
      </c>
      <c r="D13" s="77"/>
      <c r="E13" s="77"/>
      <c r="F13" s="78"/>
    </row>
    <row r="14" s="82" customFormat="1" ht="18.95" customHeight="1" spans="1:6">
      <c r="A14" s="77" t="s">
        <v>110</v>
      </c>
      <c r="B14" s="77"/>
      <c r="C14" s="78"/>
      <c r="D14" s="77"/>
      <c r="E14" s="77"/>
      <c r="F14" s="78"/>
    </row>
    <row r="15" s="82" customFormat="1" ht="18.95" customHeight="1" spans="1:6">
      <c r="A15" s="77" t="s">
        <v>111</v>
      </c>
      <c r="B15" s="77"/>
      <c r="C15" s="78"/>
      <c r="D15" s="77"/>
      <c r="E15" s="77"/>
      <c r="F15" s="78"/>
    </row>
    <row r="16" s="82" customFormat="1" ht="18.95" customHeight="1" spans="1:6">
      <c r="A16" s="77"/>
      <c r="B16" s="77"/>
      <c r="C16" s="78"/>
      <c r="D16" s="77"/>
      <c r="E16" s="77"/>
      <c r="F16" s="78"/>
    </row>
    <row r="17" s="82" customFormat="1" ht="18.95" customHeight="1" spans="1:6">
      <c r="A17" s="78" t="s">
        <v>112</v>
      </c>
      <c r="B17" s="78">
        <f>B5+B9+B13+B14+B15</f>
        <v>0</v>
      </c>
      <c r="C17" s="78">
        <f>C5+C9+C13+C14+C15</f>
        <v>34854</v>
      </c>
      <c r="D17" s="78" t="s">
        <v>113</v>
      </c>
      <c r="E17" s="78">
        <f>E5+E6+E10+E11</f>
        <v>38</v>
      </c>
      <c r="F17" s="78">
        <f>F5+F6+F10+F11</f>
        <v>34883</v>
      </c>
    </row>
    <row r="18" s="82" customFormat="1" ht="18.95" customHeight="1" spans="1:6">
      <c r="A18" s="81" t="s">
        <v>114</v>
      </c>
      <c r="B18" s="81">
        <v>38</v>
      </c>
      <c r="C18" s="78">
        <v>38</v>
      </c>
      <c r="D18" s="78"/>
      <c r="E18" s="78"/>
      <c r="F18" s="78"/>
    </row>
    <row r="19" s="82" customFormat="1" ht="18.95" customHeight="1" spans="1:6">
      <c r="A19" s="78" t="s">
        <v>115</v>
      </c>
      <c r="B19" s="78"/>
      <c r="C19" s="78"/>
      <c r="D19" s="78" t="s">
        <v>116</v>
      </c>
      <c r="E19" s="78"/>
      <c r="F19" s="78">
        <f>C20-F17</f>
        <v>9</v>
      </c>
    </row>
    <row r="20" s="82" customFormat="1" ht="18.95" customHeight="1" spans="1:6">
      <c r="A20" s="78" t="s">
        <v>117</v>
      </c>
      <c r="B20" s="78">
        <f>B5+B9+B13+B14+B15+B18+B19</f>
        <v>38</v>
      </c>
      <c r="C20" s="78">
        <f>C5+C9+C13+C14+C15+C18</f>
        <v>34892</v>
      </c>
      <c r="D20" s="78" t="s">
        <v>118</v>
      </c>
      <c r="E20" s="78">
        <f>E17+E19</f>
        <v>38</v>
      </c>
      <c r="F20" s="78">
        <f>F17+F19</f>
        <v>34892</v>
      </c>
    </row>
  </sheetData>
  <mergeCells count="1">
    <mergeCell ref="A2:F2"/>
  </mergeCells>
  <printOptions horizontalCentered="1"/>
  <pageMargins left="0.786805555555556" right="0.786805555555556" top="0.786805555555556" bottom="0.786805555555556" header="0.298611111111111" footer="0.511805555555556"/>
  <pageSetup paperSize="9" scale="98" firstPageNumber="13" orientation="landscape" useFirstPageNumber="1" horizontalDpi="600"/>
  <headerFooter>
    <oddFooter>&amp;C&amp;"仿宋_GB2312"&amp;12-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Zeros="0" workbookViewId="0">
      <selection activeCell="A20" sqref="A20"/>
    </sheetView>
  </sheetViews>
  <sheetFormatPr defaultColWidth="8.87962962962963" defaultRowHeight="14.4"/>
  <cols>
    <col min="1" max="1" width="29.25" style="151" customWidth="1"/>
    <col min="2" max="2" width="13.1296296296296" style="152" customWidth="1"/>
    <col min="3" max="3" width="13.25" style="152" customWidth="1"/>
    <col min="4" max="4" width="13" style="152" customWidth="1"/>
    <col min="5" max="5" width="13.8796296296296" style="152" customWidth="1"/>
    <col min="6" max="6" width="10.5" style="152" customWidth="1"/>
    <col min="7" max="7" width="9.12962962962963" style="152" customWidth="1"/>
    <col min="8" max="8" width="11.8796296296296" style="152" customWidth="1"/>
    <col min="9" max="9" width="12.3796296296296" style="152" customWidth="1"/>
    <col min="10" max="16384" width="8.87962962962963" style="151"/>
  </cols>
  <sheetData>
    <row r="1" s="151" customFormat="1" ht="24" customHeight="1" spans="1:9">
      <c r="A1" s="153" t="s">
        <v>119</v>
      </c>
      <c r="B1" s="154"/>
      <c r="C1" s="154"/>
      <c r="D1" s="154"/>
      <c r="E1" s="154"/>
      <c r="F1" s="154"/>
      <c r="G1" s="154"/>
      <c r="H1" s="154"/>
      <c r="I1" s="154"/>
    </row>
    <row r="2" s="151" customFormat="1" ht="31" customHeight="1" spans="1:9">
      <c r="A2" s="155" t="s">
        <v>120</v>
      </c>
      <c r="B2" s="156"/>
      <c r="C2" s="156"/>
      <c r="D2" s="156"/>
      <c r="E2" s="156"/>
      <c r="F2" s="156"/>
      <c r="G2" s="156"/>
      <c r="H2" s="156"/>
      <c r="I2" s="156"/>
    </row>
    <row r="3" s="151" customFormat="1" ht="15.6" spans="1:9">
      <c r="A3" s="157"/>
      <c r="B3" s="154"/>
      <c r="C3" s="158"/>
      <c r="D3" s="158"/>
      <c r="E3" s="158"/>
      <c r="F3" s="158"/>
      <c r="G3" s="158"/>
      <c r="H3" s="158"/>
      <c r="I3" s="172" t="s">
        <v>2</v>
      </c>
    </row>
    <row r="4" s="151" customFormat="1" ht="21" customHeight="1" spans="1:9">
      <c r="A4" s="159" t="s">
        <v>121</v>
      </c>
      <c r="B4" s="160" t="s">
        <v>122</v>
      </c>
      <c r="C4" s="161" t="s">
        <v>123</v>
      </c>
      <c r="D4" s="162" t="s">
        <v>124</v>
      </c>
      <c r="E4" s="162" t="s">
        <v>125</v>
      </c>
      <c r="F4" s="162" t="s">
        <v>126</v>
      </c>
      <c r="G4" s="163" t="s">
        <v>127</v>
      </c>
      <c r="H4" s="163" t="s">
        <v>128</v>
      </c>
      <c r="I4" s="173" t="s">
        <v>129</v>
      </c>
    </row>
    <row r="5" s="151" customFormat="1" ht="25" customHeight="1" spans="1:9">
      <c r="A5" s="159"/>
      <c r="B5" s="160"/>
      <c r="C5" s="161"/>
      <c r="D5" s="162"/>
      <c r="E5" s="162"/>
      <c r="F5" s="162"/>
      <c r="G5" s="164"/>
      <c r="H5" s="164"/>
      <c r="I5" s="174"/>
    </row>
    <row r="6" s="151" customFormat="1" ht="18" customHeight="1" spans="1:9">
      <c r="A6" s="165" t="s">
        <v>130</v>
      </c>
      <c r="B6" s="166">
        <f t="shared" ref="B6:B22" si="0">SUM(D6:E6)</f>
        <v>31274.88</v>
      </c>
      <c r="C6" s="166"/>
      <c r="D6" s="166">
        <f>SUM(D7:D14)</f>
        <v>9063.02</v>
      </c>
      <c r="E6" s="166">
        <f>SUM(E7:E14)</f>
        <v>22211.86</v>
      </c>
      <c r="F6" s="166"/>
      <c r="G6" s="166"/>
      <c r="H6" s="166"/>
      <c r="I6" s="166"/>
    </row>
    <row r="7" s="151" customFormat="1" ht="18" customHeight="1" spans="1:9">
      <c r="A7" s="165" t="s">
        <v>131</v>
      </c>
      <c r="B7" s="166">
        <f t="shared" si="0"/>
        <v>13007.81</v>
      </c>
      <c r="C7" s="166"/>
      <c r="D7" s="167">
        <v>4496.73</v>
      </c>
      <c r="E7" s="166">
        <v>8511.08</v>
      </c>
      <c r="F7" s="166"/>
      <c r="G7" s="166"/>
      <c r="H7" s="166"/>
      <c r="I7" s="166"/>
    </row>
    <row r="8" s="151" customFormat="1" ht="18" customHeight="1" spans="1:9">
      <c r="A8" s="165" t="s">
        <v>132</v>
      </c>
      <c r="B8" s="166">
        <f t="shared" si="0"/>
        <v>73.45</v>
      </c>
      <c r="C8" s="166"/>
      <c r="D8" s="167">
        <v>62.1</v>
      </c>
      <c r="E8" s="166">
        <v>11.35</v>
      </c>
      <c r="F8" s="166"/>
      <c r="G8" s="166"/>
      <c r="H8" s="166"/>
      <c r="I8" s="166"/>
    </row>
    <row r="9" s="151" customFormat="1" ht="18" customHeight="1" spans="1:9">
      <c r="A9" s="165" t="s">
        <v>133</v>
      </c>
      <c r="B9" s="166">
        <f t="shared" si="0"/>
        <v>17792.13</v>
      </c>
      <c r="C9" s="166"/>
      <c r="D9" s="167">
        <v>4492.13</v>
      </c>
      <c r="E9" s="166">
        <v>13300</v>
      </c>
      <c r="F9" s="166"/>
      <c r="G9" s="166"/>
      <c r="H9" s="166"/>
      <c r="I9" s="166"/>
    </row>
    <row r="10" s="151" customFormat="1" ht="18" customHeight="1" spans="1:9">
      <c r="A10" s="165" t="s">
        <v>134</v>
      </c>
      <c r="B10" s="166">
        <f t="shared" si="0"/>
        <v>0</v>
      </c>
      <c r="C10" s="166"/>
      <c r="D10" s="167"/>
      <c r="E10" s="166"/>
      <c r="F10" s="166"/>
      <c r="G10" s="166"/>
      <c r="H10" s="166"/>
      <c r="I10" s="166"/>
    </row>
    <row r="11" s="151" customFormat="1" ht="18" customHeight="1" spans="1:9">
      <c r="A11" s="165" t="s">
        <v>135</v>
      </c>
      <c r="B11" s="166">
        <f t="shared" si="0"/>
        <v>1.4</v>
      </c>
      <c r="C11" s="166"/>
      <c r="D11" s="167">
        <v>1.4</v>
      </c>
      <c r="E11" s="166"/>
      <c r="F11" s="166"/>
      <c r="G11" s="166"/>
      <c r="H11" s="166"/>
      <c r="I11" s="166"/>
    </row>
    <row r="12" s="151" customFormat="1" ht="18" customHeight="1" spans="1:9">
      <c r="A12" s="165" t="s">
        <v>136</v>
      </c>
      <c r="B12" s="166">
        <f t="shared" si="0"/>
        <v>400.09</v>
      </c>
      <c r="C12" s="166"/>
      <c r="D12" s="167">
        <v>10.66</v>
      </c>
      <c r="E12" s="166">
        <v>389.43</v>
      </c>
      <c r="F12" s="166"/>
      <c r="G12" s="166"/>
      <c r="H12" s="166"/>
      <c r="I12" s="166"/>
    </row>
    <row r="13" s="151" customFormat="1" ht="18" customHeight="1" spans="1:9">
      <c r="A13" s="165" t="s">
        <v>137</v>
      </c>
      <c r="B13" s="166">
        <f t="shared" si="0"/>
        <v>0</v>
      </c>
      <c r="C13" s="166"/>
      <c r="D13" s="167"/>
      <c r="E13" s="166"/>
      <c r="F13" s="166"/>
      <c r="G13" s="166"/>
      <c r="H13" s="166"/>
      <c r="I13" s="166"/>
    </row>
    <row r="14" s="151" customFormat="1" ht="18" customHeight="1" spans="1:9">
      <c r="A14" s="165" t="s">
        <v>138</v>
      </c>
      <c r="B14" s="166">
        <f t="shared" si="0"/>
        <v>0</v>
      </c>
      <c r="C14" s="166"/>
      <c r="D14" s="167"/>
      <c r="E14" s="166"/>
      <c r="F14" s="166"/>
      <c r="G14" s="166"/>
      <c r="H14" s="166"/>
      <c r="I14" s="166"/>
    </row>
    <row r="15" s="151" customFormat="1" ht="18" customHeight="1" spans="1:9">
      <c r="A15" s="165" t="s">
        <v>139</v>
      </c>
      <c r="B15" s="166">
        <f t="shared" si="0"/>
        <v>26578.42</v>
      </c>
      <c r="C15" s="166"/>
      <c r="D15" s="166">
        <f>SUM(D16:D20)</f>
        <v>4898.01</v>
      </c>
      <c r="E15" s="166">
        <f>SUM(E16:E20)</f>
        <v>21680.41</v>
      </c>
      <c r="F15" s="166"/>
      <c r="G15" s="166"/>
      <c r="H15" s="166"/>
      <c r="I15" s="166"/>
    </row>
    <row r="16" s="151" customFormat="1" ht="18" customHeight="1" spans="1:9">
      <c r="A16" s="165" t="s">
        <v>140</v>
      </c>
      <c r="B16" s="166">
        <f t="shared" si="0"/>
        <v>26295.35</v>
      </c>
      <c r="C16" s="166"/>
      <c r="D16" s="166">
        <v>4892.36</v>
      </c>
      <c r="E16" s="166">
        <v>21402.99</v>
      </c>
      <c r="F16" s="166"/>
      <c r="G16" s="166"/>
      <c r="H16" s="166"/>
      <c r="I16" s="166"/>
    </row>
    <row r="17" s="151" customFormat="1" ht="18" customHeight="1" spans="1:9">
      <c r="A17" s="165" t="s">
        <v>141</v>
      </c>
      <c r="B17" s="166">
        <f t="shared" si="0"/>
        <v>205.83</v>
      </c>
      <c r="C17" s="166"/>
      <c r="D17" s="166"/>
      <c r="E17" s="166">
        <v>205.83</v>
      </c>
      <c r="F17" s="166"/>
      <c r="G17" s="166"/>
      <c r="H17" s="166"/>
      <c r="I17" s="166"/>
    </row>
    <row r="18" s="151" customFormat="1" ht="18" customHeight="1" spans="1:9">
      <c r="A18" s="165" t="s">
        <v>142</v>
      </c>
      <c r="B18" s="166">
        <f t="shared" si="0"/>
        <v>77.24</v>
      </c>
      <c r="C18" s="166"/>
      <c r="D18" s="166">
        <v>5.65</v>
      </c>
      <c r="E18" s="166">
        <v>71.59</v>
      </c>
      <c r="F18" s="166"/>
      <c r="G18" s="166"/>
      <c r="H18" s="166"/>
      <c r="I18" s="166"/>
    </row>
    <row r="19" s="151" customFormat="1" ht="18" customHeight="1" spans="1:9">
      <c r="A19" s="165" t="s">
        <v>143</v>
      </c>
      <c r="B19" s="166">
        <f t="shared" si="0"/>
        <v>0</v>
      </c>
      <c r="C19" s="166"/>
      <c r="D19" s="166"/>
      <c r="E19" s="166"/>
      <c r="F19" s="166"/>
      <c r="G19" s="166"/>
      <c r="H19" s="166"/>
      <c r="I19" s="166"/>
    </row>
    <row r="20" s="151" customFormat="1" ht="18" customHeight="1" spans="1:9">
      <c r="A20" s="165" t="s">
        <v>144</v>
      </c>
      <c r="B20" s="166">
        <f t="shared" si="0"/>
        <v>0</v>
      </c>
      <c r="C20" s="166"/>
      <c r="D20" s="166"/>
      <c r="E20" s="166"/>
      <c r="F20" s="166"/>
      <c r="G20" s="166"/>
      <c r="H20" s="166"/>
      <c r="I20" s="166"/>
    </row>
    <row r="21" s="151" customFormat="1" ht="18" customHeight="1" spans="1:9">
      <c r="A21" s="165" t="s">
        <v>145</v>
      </c>
      <c r="B21" s="166">
        <f t="shared" si="0"/>
        <v>4697.02</v>
      </c>
      <c r="C21" s="166"/>
      <c r="D21" s="166">
        <v>4165.02</v>
      </c>
      <c r="E21" s="166">
        <v>532</v>
      </c>
      <c r="F21" s="166"/>
      <c r="G21" s="166"/>
      <c r="H21" s="166"/>
      <c r="I21" s="166"/>
    </row>
    <row r="22" s="151" customFormat="1" ht="18" customHeight="1" spans="1:9">
      <c r="A22" s="165" t="s">
        <v>146</v>
      </c>
      <c r="B22" s="166">
        <f t="shared" si="0"/>
        <v>20829.88</v>
      </c>
      <c r="C22" s="166"/>
      <c r="D22" s="168">
        <v>17963.57</v>
      </c>
      <c r="E22" s="169">
        <v>2866.31</v>
      </c>
      <c r="F22" s="168"/>
      <c r="G22" s="166"/>
      <c r="H22" s="166"/>
      <c r="I22" s="166"/>
    </row>
    <row r="23" s="151" customFormat="1" ht="44" customHeight="1" spans="1:9">
      <c r="A23" s="170" t="s">
        <v>147</v>
      </c>
      <c r="B23" s="171"/>
      <c r="C23" s="171"/>
      <c r="D23" s="171"/>
      <c r="E23" s="171"/>
      <c r="F23" s="171"/>
      <c r="G23" s="171"/>
      <c r="H23" s="171"/>
      <c r="I23" s="171"/>
    </row>
  </sheetData>
  <mergeCells count="11">
    <mergeCell ref="A2:I2"/>
    <mergeCell ref="A23:I23"/>
    <mergeCell ref="A4:A5"/>
    <mergeCell ref="B4:B5"/>
    <mergeCell ref="C4:C5"/>
    <mergeCell ref="D4:D5"/>
    <mergeCell ref="E4:E5"/>
    <mergeCell ref="F4:F5"/>
    <mergeCell ref="G4:G5"/>
    <mergeCell ref="H4:H5"/>
    <mergeCell ref="I4:I5"/>
  </mergeCells>
  <printOptions horizontalCentered="1"/>
  <pageMargins left="0.786805555555556" right="0.786805555555556" top="0.786805555555556" bottom="0.786805555555556" header="0.298611111111111" footer="0.511805555555556"/>
  <pageSetup paperSize="9" firstPageNumber="14" orientation="landscape" useFirstPageNumber="1" horizontalDpi="600"/>
  <headerFooter>
    <oddFooter>&amp;C&amp;"仿宋_GB2312"&amp;12-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showZeros="0" workbookViewId="0">
      <selection activeCell="D32" sqref="D32"/>
    </sheetView>
  </sheetViews>
  <sheetFormatPr defaultColWidth="8.87962962962963" defaultRowHeight="14.4"/>
  <cols>
    <col min="1" max="1" width="38.5" style="82" customWidth="1"/>
    <col min="2" max="2" width="8.62962962962963" style="82" customWidth="1"/>
    <col min="3" max="4" width="9.5" style="82" customWidth="1"/>
    <col min="5" max="5" width="14.5" style="82" customWidth="1"/>
    <col min="6" max="6" width="28.6296296296296" style="82" customWidth="1"/>
    <col min="7" max="7" width="9.75" style="124" customWidth="1"/>
    <col min="8" max="9" width="9.75" style="82" customWidth="1"/>
    <col min="10" max="10" width="8.62962962962963" style="82" customWidth="1"/>
    <col min="11" max="16384" width="8.87962962962963" style="82"/>
  </cols>
  <sheetData>
    <row r="1" s="82" customFormat="1" spans="1:2">
      <c r="A1" s="84" t="s">
        <v>148</v>
      </c>
      <c r="B1" s="84"/>
    </row>
    <row r="2" s="82" customFormat="1" ht="25" customHeight="1" spans="1:10">
      <c r="A2" s="125" t="s">
        <v>149</v>
      </c>
      <c r="B2" s="125"/>
      <c r="C2" s="125"/>
      <c r="D2" s="125"/>
      <c r="E2" s="125"/>
      <c r="F2" s="125"/>
      <c r="G2" s="125"/>
      <c r="H2" s="125"/>
      <c r="I2" s="125"/>
      <c r="J2" s="125"/>
    </row>
    <row r="3" s="82" customFormat="1" ht="15" customHeight="1" spans="1:10">
      <c r="A3" s="126"/>
      <c r="B3" s="127"/>
      <c r="C3" s="127"/>
      <c r="G3" s="128"/>
      <c r="H3" s="127"/>
      <c r="J3" s="126" t="s">
        <v>2</v>
      </c>
    </row>
    <row r="4" s="82" customFormat="1" ht="30" customHeight="1" spans="1:10">
      <c r="A4" s="86" t="s">
        <v>3</v>
      </c>
      <c r="B4" s="86" t="s">
        <v>7</v>
      </c>
      <c r="C4" s="86" t="s">
        <v>150</v>
      </c>
      <c r="D4" s="86" t="s">
        <v>8</v>
      </c>
      <c r="E4" s="86" t="s">
        <v>9</v>
      </c>
      <c r="F4" s="86" t="s">
        <v>3</v>
      </c>
      <c r="G4" s="101" t="s">
        <v>7</v>
      </c>
      <c r="H4" s="86" t="s">
        <v>150</v>
      </c>
      <c r="I4" s="86" t="s">
        <v>8</v>
      </c>
      <c r="J4" s="86" t="s">
        <v>9</v>
      </c>
    </row>
    <row r="5" s="82" customFormat="1" ht="37" customHeight="1" spans="1:10">
      <c r="A5" s="129" t="s">
        <v>151</v>
      </c>
      <c r="B5" s="88">
        <f>B6+B7</f>
        <v>104059</v>
      </c>
      <c r="C5" s="88">
        <f>C6+C7</f>
        <v>62073</v>
      </c>
      <c r="D5" s="130">
        <f t="shared" ref="D5:D15" si="0">IFERROR(((C5/B5)-1)*100,"")</f>
        <v>-40.3482639656349</v>
      </c>
      <c r="E5" s="93" t="s">
        <v>152</v>
      </c>
      <c r="F5" s="131" t="s">
        <v>18</v>
      </c>
      <c r="G5" s="132">
        <f>SUM(G6:G28)</f>
        <v>287216</v>
      </c>
      <c r="H5" s="132">
        <f>SUM(H6:H28)</f>
        <v>278300</v>
      </c>
      <c r="I5" s="130">
        <f t="shared" ref="I5:I28" si="1">IFERROR(((H5/G5)-1)*100,"")</f>
        <v>-3.10428388390619</v>
      </c>
      <c r="J5" s="92"/>
    </row>
    <row r="6" s="82" customFormat="1" ht="26" customHeight="1" spans="1:10">
      <c r="A6" s="133" t="s">
        <v>153</v>
      </c>
      <c r="B6" s="134">
        <v>31159</v>
      </c>
      <c r="C6" s="88">
        <v>33652</v>
      </c>
      <c r="D6" s="130">
        <f t="shared" si="0"/>
        <v>8.00089861677204</v>
      </c>
      <c r="E6" s="130"/>
      <c r="F6" s="135" t="s">
        <v>20</v>
      </c>
      <c r="G6" s="134">
        <v>29527</v>
      </c>
      <c r="H6" s="134">
        <v>26283</v>
      </c>
      <c r="I6" s="130">
        <f t="shared" si="1"/>
        <v>-10.9865546787686</v>
      </c>
      <c r="J6" s="93"/>
    </row>
    <row r="7" s="82" customFormat="1" ht="34" customHeight="1" spans="1:10">
      <c r="A7" s="133" t="s">
        <v>154</v>
      </c>
      <c r="B7" s="134">
        <v>72900</v>
      </c>
      <c r="C7" s="88">
        <v>28421</v>
      </c>
      <c r="D7" s="130">
        <f t="shared" si="0"/>
        <v>-61.0137174211248</v>
      </c>
      <c r="E7" s="93" t="s">
        <v>155</v>
      </c>
      <c r="F7" s="135" t="s">
        <v>23</v>
      </c>
      <c r="G7" s="134">
        <v>385</v>
      </c>
      <c r="H7" s="134">
        <v>366</v>
      </c>
      <c r="I7" s="130">
        <f t="shared" si="1"/>
        <v>-4.93506493506494</v>
      </c>
      <c r="J7" s="92"/>
    </row>
    <row r="8" s="82" customFormat="1" ht="26" customHeight="1" spans="1:10">
      <c r="A8" s="92"/>
      <c r="B8" s="92"/>
      <c r="C8" s="92"/>
      <c r="D8" s="130" t="str">
        <f t="shared" si="0"/>
        <v/>
      </c>
      <c r="E8" s="130"/>
      <c r="F8" s="135" t="s">
        <v>24</v>
      </c>
      <c r="G8" s="134">
        <v>13560</v>
      </c>
      <c r="H8" s="134">
        <v>10126</v>
      </c>
      <c r="I8" s="130">
        <f t="shared" si="1"/>
        <v>-25.3244837758112</v>
      </c>
      <c r="J8" s="93" t="s">
        <v>156</v>
      </c>
    </row>
    <row r="9" s="82" customFormat="1" ht="24" customHeight="1" spans="1:10">
      <c r="A9" s="131" t="s">
        <v>157</v>
      </c>
      <c r="B9" s="88">
        <f>SUM(B10:B11)</f>
        <v>155283</v>
      </c>
      <c r="C9" s="88">
        <f>SUM(C10:C11)</f>
        <v>161639</v>
      </c>
      <c r="D9" s="130">
        <f t="shared" si="0"/>
        <v>4.09317182177058</v>
      </c>
      <c r="E9" s="130"/>
      <c r="F9" s="135" t="s">
        <v>26</v>
      </c>
      <c r="G9" s="134">
        <v>31186</v>
      </c>
      <c r="H9" s="134">
        <v>31512</v>
      </c>
      <c r="I9" s="130">
        <f t="shared" si="1"/>
        <v>1.04534085807735</v>
      </c>
      <c r="J9" s="92"/>
    </row>
    <row r="10" s="82" customFormat="1" ht="26" customHeight="1" spans="1:10">
      <c r="A10" s="133" t="s">
        <v>158</v>
      </c>
      <c r="B10" s="134">
        <v>126191</v>
      </c>
      <c r="C10" s="88">
        <v>121639</v>
      </c>
      <c r="D10" s="130">
        <f t="shared" si="0"/>
        <v>-3.60723030961003</v>
      </c>
      <c r="E10" s="130"/>
      <c r="F10" s="135" t="s">
        <v>28</v>
      </c>
      <c r="G10" s="134">
        <v>7757</v>
      </c>
      <c r="H10" s="134">
        <v>7761</v>
      </c>
      <c r="I10" s="130">
        <f t="shared" si="1"/>
        <v>0.051566327188346</v>
      </c>
      <c r="J10" s="92"/>
    </row>
    <row r="11" s="122" customFormat="1" ht="27" customHeight="1" spans="1:10">
      <c r="A11" s="133" t="s">
        <v>159</v>
      </c>
      <c r="B11" s="134">
        <v>29092</v>
      </c>
      <c r="C11" s="88">
        <v>40000</v>
      </c>
      <c r="D11" s="130">
        <f t="shared" si="0"/>
        <v>37.4948439433521</v>
      </c>
      <c r="E11" s="130"/>
      <c r="F11" s="135" t="s">
        <v>160</v>
      </c>
      <c r="G11" s="134">
        <v>5306</v>
      </c>
      <c r="H11" s="134">
        <v>5346</v>
      </c>
      <c r="I11" s="130">
        <f t="shared" si="1"/>
        <v>0.753863550697331</v>
      </c>
      <c r="J11" s="137"/>
    </row>
    <row r="12" s="82" customFormat="1" ht="27" customHeight="1" spans="1:10">
      <c r="A12" s="92"/>
      <c r="B12" s="92"/>
      <c r="C12" s="92"/>
      <c r="D12" s="130" t="str">
        <f t="shared" si="0"/>
        <v/>
      </c>
      <c r="E12" s="130"/>
      <c r="F12" s="136" t="s">
        <v>31</v>
      </c>
      <c r="G12" s="134">
        <v>41369</v>
      </c>
      <c r="H12" s="134">
        <v>41376</v>
      </c>
      <c r="I12" s="130">
        <f t="shared" si="1"/>
        <v>0.0169208827866196</v>
      </c>
      <c r="J12" s="92"/>
    </row>
    <row r="13" s="82" customFormat="1" ht="37" customHeight="1" spans="1:10">
      <c r="A13" s="92"/>
      <c r="B13" s="92"/>
      <c r="C13" s="92"/>
      <c r="D13" s="130" t="str">
        <f t="shared" si="0"/>
        <v/>
      </c>
      <c r="E13" s="130"/>
      <c r="F13" s="136" t="s">
        <v>161</v>
      </c>
      <c r="G13" s="134">
        <v>22663</v>
      </c>
      <c r="H13" s="134">
        <v>20013</v>
      </c>
      <c r="I13" s="130">
        <f t="shared" si="1"/>
        <v>-11.6930679962935</v>
      </c>
      <c r="J13" s="93" t="s">
        <v>162</v>
      </c>
    </row>
    <row r="14" s="82" customFormat="1" ht="24" customHeight="1" spans="1:10">
      <c r="A14" s="92"/>
      <c r="B14" s="92"/>
      <c r="C14" s="92"/>
      <c r="D14" s="130" t="str">
        <f t="shared" si="0"/>
        <v/>
      </c>
      <c r="E14" s="130"/>
      <c r="F14" s="136" t="s">
        <v>34</v>
      </c>
      <c r="G14" s="134">
        <v>10989</v>
      </c>
      <c r="H14" s="134">
        <v>11012</v>
      </c>
      <c r="I14" s="130">
        <f t="shared" si="1"/>
        <v>0.209300209300212</v>
      </c>
      <c r="J14" s="92"/>
    </row>
    <row r="15" s="82" customFormat="1" ht="24" customHeight="1" spans="1:10">
      <c r="A15" s="92"/>
      <c r="B15" s="92"/>
      <c r="C15" s="92"/>
      <c r="D15" s="130" t="str">
        <f t="shared" si="0"/>
        <v/>
      </c>
      <c r="E15" s="130"/>
      <c r="F15" s="136" t="s">
        <v>36</v>
      </c>
      <c r="G15" s="134">
        <v>24605</v>
      </c>
      <c r="H15" s="134">
        <v>20716</v>
      </c>
      <c r="I15" s="130">
        <f t="shared" si="1"/>
        <v>-15.8057305425726</v>
      </c>
      <c r="J15" s="93"/>
    </row>
    <row r="16" s="82" customFormat="1" ht="24" customHeight="1" spans="1:10">
      <c r="A16" s="92"/>
      <c r="B16" s="92"/>
      <c r="C16" s="92"/>
      <c r="D16" s="130"/>
      <c r="E16" s="130"/>
      <c r="F16" s="136" t="s">
        <v>37</v>
      </c>
      <c r="G16" s="134">
        <v>47984</v>
      </c>
      <c r="H16" s="134">
        <f>45115-246+3300</f>
        <v>48169</v>
      </c>
      <c r="I16" s="130">
        <f t="shared" si="1"/>
        <v>0.385545181727243</v>
      </c>
      <c r="J16" s="93"/>
    </row>
    <row r="17" s="82" customFormat="1" ht="24" customHeight="1" spans="1:10">
      <c r="A17" s="92"/>
      <c r="B17" s="92"/>
      <c r="C17" s="92"/>
      <c r="D17" s="130" t="str">
        <f>IFERROR(((C17/B17)-1)*100,"")</f>
        <v/>
      </c>
      <c r="E17" s="130"/>
      <c r="F17" s="136" t="s">
        <v>38</v>
      </c>
      <c r="G17" s="134">
        <v>8420</v>
      </c>
      <c r="H17" s="134">
        <v>8433</v>
      </c>
      <c r="I17" s="130">
        <f t="shared" si="1"/>
        <v>0.154394299287408</v>
      </c>
      <c r="J17" s="92"/>
    </row>
    <row r="18" s="82" customFormat="1" ht="24" customHeight="1" spans="1:10">
      <c r="A18" s="92"/>
      <c r="B18" s="92"/>
      <c r="C18" s="92"/>
      <c r="D18" s="92"/>
      <c r="E18" s="92"/>
      <c r="F18" s="136" t="s">
        <v>163</v>
      </c>
      <c r="G18" s="134">
        <v>2791</v>
      </c>
      <c r="H18" s="134">
        <v>2816</v>
      </c>
      <c r="I18" s="130">
        <f t="shared" si="1"/>
        <v>0.895736295234673</v>
      </c>
      <c r="J18" s="92"/>
    </row>
    <row r="19" s="122" customFormat="1" ht="24" customHeight="1" spans="1:10">
      <c r="A19" s="137"/>
      <c r="B19" s="137"/>
      <c r="C19" s="137"/>
      <c r="D19" s="137"/>
      <c r="E19" s="137"/>
      <c r="F19" s="136" t="s">
        <v>40</v>
      </c>
      <c r="G19" s="134">
        <v>2105</v>
      </c>
      <c r="H19" s="134">
        <v>2110</v>
      </c>
      <c r="I19" s="130">
        <f t="shared" si="1"/>
        <v>0.237529691211402</v>
      </c>
      <c r="J19" s="137"/>
    </row>
    <row r="20" s="82" customFormat="1" ht="24" customHeight="1" spans="1:10">
      <c r="A20" s="92"/>
      <c r="B20" s="92"/>
      <c r="C20" s="92"/>
      <c r="D20" s="92"/>
      <c r="E20" s="92"/>
      <c r="F20" s="136" t="s">
        <v>164</v>
      </c>
      <c r="G20" s="134">
        <v>82</v>
      </c>
      <c r="H20" s="134">
        <v>80</v>
      </c>
      <c r="I20" s="130">
        <f t="shared" si="1"/>
        <v>-2.4390243902439</v>
      </c>
      <c r="J20" s="92"/>
    </row>
    <row r="21" s="82" customFormat="1" ht="24" customHeight="1" spans="1:10">
      <c r="A21" s="92"/>
      <c r="B21" s="92"/>
      <c r="C21" s="92"/>
      <c r="D21" s="92"/>
      <c r="E21" s="92"/>
      <c r="F21" s="136" t="s">
        <v>165</v>
      </c>
      <c r="G21" s="134">
        <v>5090</v>
      </c>
      <c r="H21" s="134">
        <v>5102</v>
      </c>
      <c r="I21" s="130">
        <f t="shared" si="1"/>
        <v>0.235756385068764</v>
      </c>
      <c r="J21" s="92"/>
    </row>
    <row r="22" s="82" customFormat="1" ht="24" customHeight="1" spans="1:10">
      <c r="A22" s="87"/>
      <c r="B22" s="81"/>
      <c r="C22" s="81"/>
      <c r="D22" s="130" t="str">
        <f>IFERROR(((C22/B22)-1)*100,"")</f>
        <v/>
      </c>
      <c r="E22" s="130"/>
      <c r="F22" s="136" t="s">
        <v>43</v>
      </c>
      <c r="G22" s="134">
        <v>17680</v>
      </c>
      <c r="H22" s="134">
        <v>16306</v>
      </c>
      <c r="I22" s="130">
        <f t="shared" si="1"/>
        <v>-7.77149321266968</v>
      </c>
      <c r="J22" s="93" t="s">
        <v>35</v>
      </c>
    </row>
    <row r="23" s="82" customFormat="1" ht="24" customHeight="1" spans="1:10">
      <c r="A23" s="138" t="s">
        <v>45</v>
      </c>
      <c r="B23" s="134">
        <f>B24+B25</f>
        <v>63707</v>
      </c>
      <c r="C23" s="81"/>
      <c r="D23" s="130"/>
      <c r="E23" s="130"/>
      <c r="F23" s="135" t="s">
        <v>44</v>
      </c>
      <c r="G23" s="134">
        <v>1605</v>
      </c>
      <c r="H23" s="134">
        <v>1665</v>
      </c>
      <c r="I23" s="130">
        <f t="shared" si="1"/>
        <v>3.73831775700935</v>
      </c>
      <c r="J23" s="92"/>
    </row>
    <row r="24" s="82" customFormat="1" ht="29" customHeight="1" spans="1:10">
      <c r="A24" s="139" t="s">
        <v>47</v>
      </c>
      <c r="B24" s="134">
        <v>56709</v>
      </c>
      <c r="C24" s="87"/>
      <c r="D24" s="130"/>
      <c r="E24" s="130"/>
      <c r="F24" s="135" t="s">
        <v>46</v>
      </c>
      <c r="G24" s="134">
        <v>2571</v>
      </c>
      <c r="H24" s="134">
        <v>2610</v>
      </c>
      <c r="I24" s="130">
        <f t="shared" si="1"/>
        <v>1.5169194865811</v>
      </c>
      <c r="J24" s="92"/>
    </row>
    <row r="25" s="82" customFormat="1" ht="29" customHeight="1" spans="1:10">
      <c r="A25" s="140" t="s">
        <v>49</v>
      </c>
      <c r="B25" s="134">
        <v>6998</v>
      </c>
      <c r="C25" s="81"/>
      <c r="D25" s="130"/>
      <c r="E25" s="130"/>
      <c r="F25" s="141" t="s">
        <v>48</v>
      </c>
      <c r="G25" s="134"/>
      <c r="H25" s="134"/>
      <c r="I25" s="130" t="str">
        <f t="shared" si="1"/>
        <v/>
      </c>
      <c r="J25" s="92"/>
    </row>
    <row r="26" s="82" customFormat="1" ht="38" customHeight="1" spans="1:10">
      <c r="A26" s="87"/>
      <c r="B26" s="81"/>
      <c r="C26" s="81"/>
      <c r="D26" s="130" t="str">
        <f>IFERROR(((C26/B26)-1)*100,"")</f>
        <v/>
      </c>
      <c r="E26" s="130"/>
      <c r="F26" s="141" t="s">
        <v>50</v>
      </c>
      <c r="G26" s="134">
        <v>9534</v>
      </c>
      <c r="H26" s="142">
        <v>8501</v>
      </c>
      <c r="I26" s="130">
        <f t="shared" si="1"/>
        <v>-10.8349066498846</v>
      </c>
      <c r="J26" s="93" t="s">
        <v>166</v>
      </c>
    </row>
    <row r="27" s="123" customFormat="1" ht="25" customHeight="1" spans="1:10">
      <c r="A27" s="138" t="s">
        <v>167</v>
      </c>
      <c r="B27" s="134">
        <v>27382</v>
      </c>
      <c r="C27" s="81">
        <v>31169</v>
      </c>
      <c r="D27" s="130"/>
      <c r="E27" s="130"/>
      <c r="F27" s="135" t="s">
        <v>168</v>
      </c>
      <c r="G27" s="134"/>
      <c r="H27" s="142">
        <v>3500</v>
      </c>
      <c r="I27" s="130" t="str">
        <f t="shared" si="1"/>
        <v/>
      </c>
      <c r="J27" s="150"/>
    </row>
    <row r="28" s="123" customFormat="1" ht="34" customHeight="1" spans="1:10">
      <c r="A28" s="87"/>
      <c r="B28" s="81"/>
      <c r="C28" s="81"/>
      <c r="D28" s="130" t="str">
        <f>IFERROR(((C28/B28)-1)*100,"")</f>
        <v/>
      </c>
      <c r="E28" s="130"/>
      <c r="F28" s="135" t="s">
        <v>51</v>
      </c>
      <c r="G28" s="134">
        <v>2007</v>
      </c>
      <c r="H28" s="134">
        <v>4497</v>
      </c>
      <c r="I28" s="130">
        <f t="shared" si="1"/>
        <v>124.06576980568</v>
      </c>
      <c r="J28" s="93" t="s">
        <v>169</v>
      </c>
    </row>
    <row r="29" s="123" customFormat="1" ht="30" customHeight="1" spans="1:10">
      <c r="A29" s="138" t="s">
        <v>55</v>
      </c>
      <c r="B29" s="134">
        <v>52853</v>
      </c>
      <c r="C29" s="81">
        <v>62543</v>
      </c>
      <c r="D29" s="130"/>
      <c r="E29" s="130"/>
      <c r="F29" s="138" t="s">
        <v>170</v>
      </c>
      <c r="G29" s="134">
        <v>56709</v>
      </c>
      <c r="H29" s="134"/>
      <c r="I29" s="130"/>
      <c r="J29" s="93"/>
    </row>
    <row r="30" s="82" customFormat="1" ht="26" customHeight="1" spans="1:10">
      <c r="A30" s="139"/>
      <c r="B30" s="134"/>
      <c r="C30" s="81"/>
      <c r="D30" s="130" t="str">
        <f>IFERROR(((C30/B30)-1)*100,"")</f>
        <v/>
      </c>
      <c r="E30" s="130"/>
      <c r="F30" s="138" t="s">
        <v>171</v>
      </c>
      <c r="G30" s="111">
        <f>SUM(G31:G32)</f>
        <v>12892</v>
      </c>
      <c r="H30" s="143">
        <f>SUM(H31:H32)</f>
        <v>10536</v>
      </c>
      <c r="I30" s="130"/>
      <c r="J30" s="91"/>
    </row>
    <row r="31" s="82" customFormat="1" ht="26" customHeight="1" spans="1:10">
      <c r="A31" s="138" t="s">
        <v>58</v>
      </c>
      <c r="B31" s="134">
        <f>B32+B33+B34</f>
        <v>47245</v>
      </c>
      <c r="C31" s="134">
        <f>C32+C33+C34</f>
        <v>50265</v>
      </c>
      <c r="D31" s="130"/>
      <c r="E31" s="130"/>
      <c r="F31" s="144" t="s">
        <v>172</v>
      </c>
      <c r="G31" s="117">
        <v>726</v>
      </c>
      <c r="H31" s="142">
        <v>726</v>
      </c>
      <c r="I31" s="130">
        <f>IFERROR(((H31/G31)-1)*100,"")</f>
        <v>0</v>
      </c>
      <c r="J31" s="91"/>
    </row>
    <row r="32" s="82" customFormat="1" ht="26" customHeight="1" spans="1:10">
      <c r="A32" s="133" t="s">
        <v>173</v>
      </c>
      <c r="B32" s="134"/>
      <c r="C32" s="88">
        <v>49265</v>
      </c>
      <c r="D32" s="130" t="str">
        <f>IFERROR(((C32/B32)-1)*100,"")</f>
        <v/>
      </c>
      <c r="E32" s="130"/>
      <c r="F32" s="144" t="s">
        <v>174</v>
      </c>
      <c r="G32" s="117">
        <v>12166</v>
      </c>
      <c r="H32" s="142">
        <v>9810</v>
      </c>
      <c r="I32" s="130"/>
      <c r="J32" s="91"/>
    </row>
    <row r="33" s="82" customFormat="1" ht="26" customHeight="1" spans="1:10">
      <c r="A33" s="133" t="s">
        <v>62</v>
      </c>
      <c r="B33" s="134">
        <v>34854</v>
      </c>
      <c r="C33" s="88">
        <v>1000</v>
      </c>
      <c r="D33" s="130"/>
      <c r="E33" s="130"/>
      <c r="F33" s="138" t="s">
        <v>59</v>
      </c>
      <c r="G33" s="117">
        <v>31169</v>
      </c>
      <c r="H33" s="142">
        <f>20265-3300</f>
        <v>16965</v>
      </c>
      <c r="I33" s="130"/>
      <c r="J33" s="91"/>
    </row>
    <row r="34" s="82" customFormat="1" ht="26" customHeight="1" spans="1:10">
      <c r="A34" s="145" t="s">
        <v>63</v>
      </c>
      <c r="B34" s="134">
        <v>12391</v>
      </c>
      <c r="C34" s="88"/>
      <c r="D34" s="130"/>
      <c r="E34" s="130"/>
      <c r="F34" s="138" t="s">
        <v>61</v>
      </c>
      <c r="G34" s="117">
        <v>62543</v>
      </c>
      <c r="H34" s="142">
        <v>61888</v>
      </c>
      <c r="I34" s="130"/>
      <c r="J34" s="91"/>
    </row>
    <row r="35" s="82" customFormat="1" ht="26" customHeight="1" spans="1:10">
      <c r="A35" s="146" t="s">
        <v>91</v>
      </c>
      <c r="B35" s="88">
        <f>B5+B9+B23+B27+B29+B31</f>
        <v>450529</v>
      </c>
      <c r="C35" s="88">
        <f>C5+C9+C23+C27+C29+C31</f>
        <v>367689</v>
      </c>
      <c r="D35" s="130">
        <f>IFERROR(((C35/B35)-1)*100,"")</f>
        <v>-18.3872736272249</v>
      </c>
      <c r="E35" s="130"/>
      <c r="F35" s="147" t="s">
        <v>65</v>
      </c>
      <c r="G35" s="142">
        <f>G5+G30+G34+G33+G29</f>
        <v>450529</v>
      </c>
      <c r="H35" s="142">
        <f>H5+H30+H34+H33</f>
        <v>367689</v>
      </c>
      <c r="I35" s="130">
        <f>IFERROR(((H35/G35)-1)*100,"")</f>
        <v>-18.3872736272249</v>
      </c>
      <c r="J35" s="92"/>
    </row>
    <row r="36" s="82" customFormat="1" spans="1:9">
      <c r="A36" s="148"/>
      <c r="B36" s="148"/>
      <c r="C36" s="148"/>
      <c r="D36" s="148"/>
      <c r="E36" s="148"/>
      <c r="F36" s="148"/>
      <c r="G36" s="149"/>
      <c r="H36" s="148"/>
      <c r="I36" s="148"/>
    </row>
  </sheetData>
  <mergeCells count="2">
    <mergeCell ref="A1:B1"/>
    <mergeCell ref="A2:J2"/>
  </mergeCells>
  <printOptions horizontalCentered="1"/>
  <pageMargins left="0.786805555555556" right="0.786805555555556" top="0.786805555555556" bottom="0.786805555555556" header="0.298611111111111" footer="0.511805555555556"/>
  <pageSetup paperSize="9" scale="89" firstPageNumber="15" fitToHeight="0" orientation="landscape" useFirstPageNumber="1" horizontalDpi="600"/>
  <headerFooter>
    <oddFooter>&amp;C&amp;"仿宋_GB2312"&amp;12-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9"/>
  <sheetViews>
    <sheetView showZeros="0" topLeftCell="A138" workbookViewId="0">
      <selection activeCell="D143" sqref="D143"/>
    </sheetView>
  </sheetViews>
  <sheetFormatPr defaultColWidth="23" defaultRowHeight="21.95" customHeight="1"/>
  <cols>
    <col min="1" max="1" width="35.1296296296296" style="94" customWidth="1"/>
    <col min="2" max="2" width="9.25" style="95" customWidth="1"/>
    <col min="3" max="6" width="9.25" style="94" customWidth="1"/>
    <col min="7" max="7" width="10.75" style="94" customWidth="1"/>
    <col min="8" max="16375" width="23" style="94"/>
  </cols>
  <sheetData>
    <row r="1" s="94" customFormat="1" customHeight="1" spans="1:7">
      <c r="A1" s="1" t="s">
        <v>175</v>
      </c>
      <c r="B1" s="96"/>
      <c r="C1" s="53"/>
      <c r="D1" s="53"/>
      <c r="E1" s="53"/>
      <c r="F1" s="53"/>
      <c r="G1" s="53"/>
    </row>
    <row r="2" s="94" customFormat="1" customHeight="1" spans="1:7">
      <c r="A2" s="97" t="s">
        <v>176</v>
      </c>
      <c r="B2" s="98"/>
      <c r="C2" s="97"/>
      <c r="D2" s="97"/>
      <c r="E2" s="97"/>
      <c r="F2" s="97"/>
      <c r="G2" s="97"/>
    </row>
    <row r="3" s="94" customFormat="1" customHeight="1" spans="1:7">
      <c r="A3" s="99"/>
      <c r="B3" s="96"/>
      <c r="C3" s="53"/>
      <c r="D3" s="53"/>
      <c r="E3" s="53"/>
      <c r="F3" s="53"/>
      <c r="G3" s="100" t="s">
        <v>2</v>
      </c>
    </row>
    <row r="4" s="94" customFormat="1" customHeight="1" spans="1:7">
      <c r="A4" s="101" t="s">
        <v>177</v>
      </c>
      <c r="B4" s="102" t="s">
        <v>178</v>
      </c>
      <c r="C4" s="101" t="s">
        <v>179</v>
      </c>
      <c r="D4" s="101"/>
      <c r="E4" s="101"/>
      <c r="F4" s="103"/>
      <c r="G4" s="104" t="s">
        <v>180</v>
      </c>
    </row>
    <row r="5" s="94" customFormat="1" customHeight="1" spans="1:7">
      <c r="A5" s="101"/>
      <c r="B5" s="105"/>
      <c r="C5" s="106" t="s">
        <v>181</v>
      </c>
      <c r="D5" s="107" t="s">
        <v>182</v>
      </c>
      <c r="E5" s="106" t="s">
        <v>183</v>
      </c>
      <c r="F5" s="106" t="s">
        <v>184</v>
      </c>
      <c r="G5" s="104"/>
    </row>
    <row r="6" s="94" customFormat="1" ht="28" customHeight="1" spans="1:7">
      <c r="A6" s="108"/>
      <c r="B6" s="105"/>
      <c r="C6" s="107"/>
      <c r="D6" s="107"/>
      <c r="E6" s="109"/>
      <c r="F6" s="109"/>
      <c r="G6" s="104"/>
    </row>
    <row r="7" s="94" customFormat="1" customHeight="1" spans="1:7">
      <c r="A7" s="110" t="s">
        <v>20</v>
      </c>
      <c r="B7" s="111">
        <f>SUM(B8:B27)</f>
        <v>26283</v>
      </c>
      <c r="C7" s="111">
        <f t="shared" ref="C7:C42" si="0">D7+E7+F7</f>
        <v>16745</v>
      </c>
      <c r="D7" s="112">
        <f>SUM(D8:D27)</f>
        <v>13324</v>
      </c>
      <c r="E7" s="112">
        <f>SUM(E8:E27)</f>
        <v>3382</v>
      </c>
      <c r="F7" s="112">
        <f>SUM(F8:F27)</f>
        <v>39</v>
      </c>
      <c r="G7" s="112">
        <f>SUM(G8:G27)</f>
        <v>9538</v>
      </c>
    </row>
    <row r="8" s="94" customFormat="1" customHeight="1" spans="1:7">
      <c r="A8" s="113" t="s">
        <v>185</v>
      </c>
      <c r="B8" s="111">
        <f t="shared" ref="B8:B27" si="1">C8+G8</f>
        <v>866</v>
      </c>
      <c r="C8" s="111">
        <f t="shared" si="0"/>
        <v>866</v>
      </c>
      <c r="D8" s="114">
        <v>554</v>
      </c>
      <c r="E8" s="112">
        <v>311</v>
      </c>
      <c r="F8" s="112">
        <v>1</v>
      </c>
      <c r="G8" s="112"/>
    </row>
    <row r="9" s="94" customFormat="1" customHeight="1" spans="1:7">
      <c r="A9" s="113" t="s">
        <v>186</v>
      </c>
      <c r="B9" s="111">
        <f t="shared" si="1"/>
        <v>637</v>
      </c>
      <c r="C9" s="111">
        <f t="shared" si="0"/>
        <v>637</v>
      </c>
      <c r="D9" s="114">
        <v>394</v>
      </c>
      <c r="E9" s="112">
        <v>243</v>
      </c>
      <c r="F9" s="112">
        <v>0</v>
      </c>
      <c r="G9" s="112"/>
    </row>
    <row r="10" s="94" customFormat="1" customHeight="1" spans="1:7">
      <c r="A10" s="113" t="s">
        <v>187</v>
      </c>
      <c r="B10" s="111">
        <f t="shared" si="1"/>
        <v>7851</v>
      </c>
      <c r="C10" s="111">
        <f t="shared" si="0"/>
        <v>6382</v>
      </c>
      <c r="D10" s="114">
        <v>5103</v>
      </c>
      <c r="E10" s="112">
        <v>1246</v>
      </c>
      <c r="F10" s="112">
        <v>33</v>
      </c>
      <c r="G10" s="112">
        <f>1564-78-17</f>
        <v>1469</v>
      </c>
    </row>
    <row r="11" s="94" customFormat="1" customHeight="1" spans="1:7">
      <c r="A11" s="113" t="s">
        <v>188</v>
      </c>
      <c r="B11" s="111">
        <f t="shared" si="1"/>
        <v>1152</v>
      </c>
      <c r="C11" s="111">
        <f t="shared" si="0"/>
        <v>592</v>
      </c>
      <c r="D11" s="114">
        <v>556</v>
      </c>
      <c r="E11" s="112">
        <v>36</v>
      </c>
      <c r="F11" s="112"/>
      <c r="G11" s="112">
        <f>592-32</f>
        <v>560</v>
      </c>
    </row>
    <row r="12" s="94" customFormat="1" customHeight="1" spans="1:7">
      <c r="A12" s="113" t="s">
        <v>189</v>
      </c>
      <c r="B12" s="111">
        <f t="shared" si="1"/>
        <v>400</v>
      </c>
      <c r="C12" s="111">
        <f t="shared" si="0"/>
        <v>275</v>
      </c>
      <c r="D12" s="114">
        <v>216</v>
      </c>
      <c r="E12" s="112">
        <v>59</v>
      </c>
      <c r="F12" s="112">
        <v>0</v>
      </c>
      <c r="G12" s="112">
        <v>125</v>
      </c>
    </row>
    <row r="13" s="53" customFormat="1" customHeight="1" spans="1:7">
      <c r="A13" s="113" t="s">
        <v>190</v>
      </c>
      <c r="B13" s="111">
        <f t="shared" si="1"/>
        <v>2147</v>
      </c>
      <c r="C13" s="111">
        <f t="shared" si="0"/>
        <v>1673</v>
      </c>
      <c r="D13" s="114">
        <v>1508</v>
      </c>
      <c r="E13" s="112">
        <v>165</v>
      </c>
      <c r="F13" s="112"/>
      <c r="G13" s="112">
        <v>474</v>
      </c>
    </row>
    <row r="14" s="94" customFormat="1" customHeight="1" spans="1:7">
      <c r="A14" s="113" t="s">
        <v>191</v>
      </c>
      <c r="B14" s="111">
        <f t="shared" si="1"/>
        <v>2400</v>
      </c>
      <c r="C14" s="111">
        <f t="shared" si="0"/>
        <v>0</v>
      </c>
      <c r="D14" s="114">
        <v>0</v>
      </c>
      <c r="E14" s="112">
        <v>0</v>
      </c>
      <c r="F14" s="112">
        <v>0</v>
      </c>
      <c r="G14" s="112">
        <v>2400</v>
      </c>
    </row>
    <row r="15" s="94" customFormat="1" customHeight="1" spans="1:7">
      <c r="A15" s="113" t="s">
        <v>192</v>
      </c>
      <c r="B15" s="111">
        <f t="shared" si="1"/>
        <v>787</v>
      </c>
      <c r="C15" s="111">
        <f t="shared" si="0"/>
        <v>472</v>
      </c>
      <c r="D15" s="114">
        <v>362</v>
      </c>
      <c r="E15" s="112">
        <v>110</v>
      </c>
      <c r="F15" s="112">
        <v>0</v>
      </c>
      <c r="G15" s="112">
        <f>201+114</f>
        <v>315</v>
      </c>
    </row>
    <row r="16" s="94" customFormat="1" customHeight="1" spans="1:7">
      <c r="A16" s="113" t="s">
        <v>193</v>
      </c>
      <c r="B16" s="111">
        <f t="shared" si="1"/>
        <v>1728</v>
      </c>
      <c r="C16" s="111">
        <f t="shared" si="0"/>
        <v>1207</v>
      </c>
      <c r="D16" s="114">
        <v>1011</v>
      </c>
      <c r="E16" s="112">
        <v>196</v>
      </c>
      <c r="F16" s="112">
        <v>0</v>
      </c>
      <c r="G16" s="112">
        <v>521</v>
      </c>
    </row>
    <row r="17" s="94" customFormat="1" customHeight="1" spans="1:7">
      <c r="A17" s="113" t="s">
        <v>194</v>
      </c>
      <c r="B17" s="111">
        <f t="shared" si="1"/>
        <v>823</v>
      </c>
      <c r="C17" s="111">
        <f t="shared" si="0"/>
        <v>567</v>
      </c>
      <c r="D17" s="114">
        <v>356</v>
      </c>
      <c r="E17" s="112">
        <v>211</v>
      </c>
      <c r="F17" s="112">
        <v>0</v>
      </c>
      <c r="G17" s="112">
        <v>256</v>
      </c>
    </row>
    <row r="18" s="94" customFormat="1" customHeight="1" spans="1:7">
      <c r="A18" s="113" t="s">
        <v>195</v>
      </c>
      <c r="B18" s="111">
        <f t="shared" si="1"/>
        <v>121</v>
      </c>
      <c r="C18" s="111">
        <f t="shared" si="0"/>
        <v>0</v>
      </c>
      <c r="D18" s="114">
        <v>0</v>
      </c>
      <c r="E18" s="112">
        <v>0</v>
      </c>
      <c r="F18" s="112">
        <v>0</v>
      </c>
      <c r="G18" s="112">
        <v>121</v>
      </c>
    </row>
    <row r="19" s="53" customFormat="1" customHeight="1" spans="1:7">
      <c r="A19" s="113" t="s">
        <v>196</v>
      </c>
      <c r="B19" s="111">
        <f t="shared" si="1"/>
        <v>201</v>
      </c>
      <c r="C19" s="111">
        <f t="shared" si="0"/>
        <v>115</v>
      </c>
      <c r="D19" s="114">
        <v>53</v>
      </c>
      <c r="E19" s="112">
        <v>62</v>
      </c>
      <c r="F19" s="112">
        <v>0</v>
      </c>
      <c r="G19" s="112">
        <v>86</v>
      </c>
    </row>
    <row r="20" s="94" customFormat="1" customHeight="1" spans="1:7">
      <c r="A20" s="113" t="s">
        <v>197</v>
      </c>
      <c r="B20" s="111">
        <f t="shared" si="1"/>
        <v>245</v>
      </c>
      <c r="C20" s="111">
        <f t="shared" si="0"/>
        <v>199</v>
      </c>
      <c r="D20" s="114">
        <v>130</v>
      </c>
      <c r="E20" s="112">
        <v>69</v>
      </c>
      <c r="F20" s="112">
        <v>0</v>
      </c>
      <c r="G20" s="112">
        <v>46</v>
      </c>
    </row>
    <row r="21" s="94" customFormat="1" customHeight="1" spans="1:7">
      <c r="A21" s="113" t="s">
        <v>198</v>
      </c>
      <c r="B21" s="111">
        <f t="shared" si="1"/>
        <v>578</v>
      </c>
      <c r="C21" s="111">
        <f t="shared" si="0"/>
        <v>336</v>
      </c>
      <c r="D21" s="114">
        <v>283</v>
      </c>
      <c r="E21" s="112">
        <v>53</v>
      </c>
      <c r="F21" s="112"/>
      <c r="G21" s="112">
        <v>242</v>
      </c>
    </row>
    <row r="22" s="94" customFormat="1" customHeight="1" spans="1:7">
      <c r="A22" s="113" t="s">
        <v>199</v>
      </c>
      <c r="B22" s="111">
        <f t="shared" si="1"/>
        <v>2340</v>
      </c>
      <c r="C22" s="111">
        <f t="shared" si="0"/>
        <v>1019</v>
      </c>
      <c r="D22" s="114">
        <v>796</v>
      </c>
      <c r="E22" s="112">
        <v>223</v>
      </c>
      <c r="F22" s="112"/>
      <c r="G22" s="112">
        <v>1321</v>
      </c>
    </row>
    <row r="23" s="94" customFormat="1" customHeight="1" spans="1:7">
      <c r="A23" s="113" t="s">
        <v>200</v>
      </c>
      <c r="B23" s="111">
        <f t="shared" si="1"/>
        <v>871</v>
      </c>
      <c r="C23" s="111">
        <f t="shared" si="0"/>
        <v>387</v>
      </c>
      <c r="D23" s="114">
        <v>260</v>
      </c>
      <c r="E23" s="112">
        <v>125</v>
      </c>
      <c r="F23" s="112">
        <v>2</v>
      </c>
      <c r="G23" s="112">
        <f>426+58</f>
        <v>484</v>
      </c>
    </row>
    <row r="24" s="94" customFormat="1" customHeight="1" spans="1:7">
      <c r="A24" s="113" t="s">
        <v>201</v>
      </c>
      <c r="B24" s="111">
        <f t="shared" si="1"/>
        <v>515</v>
      </c>
      <c r="C24" s="111">
        <f t="shared" si="0"/>
        <v>240</v>
      </c>
      <c r="D24" s="114">
        <v>168</v>
      </c>
      <c r="E24" s="112">
        <v>72</v>
      </c>
      <c r="F24" s="112"/>
      <c r="G24" s="112">
        <v>275</v>
      </c>
    </row>
    <row r="25" s="94" customFormat="1" customHeight="1" spans="1:7">
      <c r="A25" s="113" t="s">
        <v>202</v>
      </c>
      <c r="B25" s="111">
        <f t="shared" si="1"/>
        <v>179</v>
      </c>
      <c r="C25" s="111">
        <f t="shared" si="0"/>
        <v>166</v>
      </c>
      <c r="D25" s="114">
        <v>89</v>
      </c>
      <c r="E25" s="112">
        <v>77</v>
      </c>
      <c r="F25" s="112"/>
      <c r="G25" s="112">
        <v>13</v>
      </c>
    </row>
    <row r="26" s="94" customFormat="1" customHeight="1" spans="1:7">
      <c r="A26" s="113" t="s">
        <v>203</v>
      </c>
      <c r="B26" s="111">
        <f t="shared" si="1"/>
        <v>2232</v>
      </c>
      <c r="C26" s="111">
        <f t="shared" si="0"/>
        <v>1612</v>
      </c>
      <c r="D26" s="114">
        <v>1485</v>
      </c>
      <c r="E26" s="112">
        <v>124</v>
      </c>
      <c r="F26" s="112">
        <v>3</v>
      </c>
      <c r="G26" s="112">
        <v>620</v>
      </c>
    </row>
    <row r="27" s="94" customFormat="1" customHeight="1" spans="1:7">
      <c r="A27" s="113" t="s">
        <v>204</v>
      </c>
      <c r="B27" s="111">
        <f t="shared" si="1"/>
        <v>210</v>
      </c>
      <c r="C27" s="111">
        <f t="shared" si="0"/>
        <v>0</v>
      </c>
      <c r="D27" s="114">
        <v>0</v>
      </c>
      <c r="E27" s="112">
        <v>0</v>
      </c>
      <c r="F27" s="112">
        <v>0</v>
      </c>
      <c r="G27" s="112">
        <v>210</v>
      </c>
    </row>
    <row r="28" s="94" customFormat="1" customHeight="1" spans="1:7">
      <c r="A28" s="110" t="s">
        <v>23</v>
      </c>
      <c r="B28" s="111">
        <f>SUM(B29:B29)</f>
        <v>366</v>
      </c>
      <c r="C28" s="111">
        <f t="shared" si="0"/>
        <v>0</v>
      </c>
      <c r="D28" s="112">
        <f>SUM(D29:D29)</f>
        <v>0</v>
      </c>
      <c r="E28" s="112">
        <f>SUM(E29:E29)</f>
        <v>0</v>
      </c>
      <c r="F28" s="112">
        <f>SUM(F29:F29)</f>
        <v>0</v>
      </c>
      <c r="G28" s="112">
        <f>SUM(G29:G29)</f>
        <v>366</v>
      </c>
    </row>
    <row r="29" s="94" customFormat="1" customHeight="1" spans="1:7">
      <c r="A29" s="113" t="s">
        <v>205</v>
      </c>
      <c r="B29" s="111">
        <f t="shared" ref="B29:B35" si="2">C29+G29</f>
        <v>366</v>
      </c>
      <c r="C29" s="111">
        <f t="shared" si="0"/>
        <v>0</v>
      </c>
      <c r="D29" s="114">
        <v>0</v>
      </c>
      <c r="E29" s="112"/>
      <c r="F29" s="112">
        <v>0</v>
      </c>
      <c r="G29" s="112">
        <v>366</v>
      </c>
    </row>
    <row r="30" s="94" customFormat="1" customHeight="1" spans="1:7">
      <c r="A30" s="110" t="s">
        <v>24</v>
      </c>
      <c r="B30" s="111">
        <f>SUM(B31:B35)</f>
        <v>10126</v>
      </c>
      <c r="C30" s="111">
        <f t="shared" si="0"/>
        <v>7053</v>
      </c>
      <c r="D30" s="112">
        <f>SUM(D31:D35)</f>
        <v>5699</v>
      </c>
      <c r="E30" s="112">
        <f>SUM(E31:E35)</f>
        <v>1352</v>
      </c>
      <c r="F30" s="112">
        <f>SUM(F31:F35)</f>
        <v>2</v>
      </c>
      <c r="G30" s="112">
        <f>SUM(G31:G35)</f>
        <v>3073</v>
      </c>
    </row>
    <row r="31" s="94" customFormat="1" customHeight="1" spans="1:7">
      <c r="A31" s="113" t="s">
        <v>206</v>
      </c>
      <c r="B31" s="111">
        <f t="shared" si="2"/>
        <v>29</v>
      </c>
      <c r="C31" s="111">
        <f t="shared" si="0"/>
        <v>0</v>
      </c>
      <c r="D31" s="114">
        <v>0</v>
      </c>
      <c r="E31" s="112">
        <v>0</v>
      </c>
      <c r="F31" s="112">
        <v>0</v>
      </c>
      <c r="G31" s="112">
        <v>29</v>
      </c>
    </row>
    <row r="32" s="94" customFormat="1" customHeight="1" spans="1:7">
      <c r="A32" s="113" t="s">
        <v>207</v>
      </c>
      <c r="B32" s="111">
        <f t="shared" si="2"/>
        <v>7333</v>
      </c>
      <c r="C32" s="111">
        <f t="shared" si="0"/>
        <v>6312</v>
      </c>
      <c r="D32" s="114">
        <v>5120</v>
      </c>
      <c r="E32" s="112">
        <v>1190</v>
      </c>
      <c r="F32" s="112">
        <v>2</v>
      </c>
      <c r="G32" s="112">
        <v>1021</v>
      </c>
    </row>
    <row r="33" s="94" customFormat="1" customHeight="1" spans="1:7">
      <c r="A33" s="113" t="s">
        <v>208</v>
      </c>
      <c r="B33" s="111">
        <f t="shared" si="2"/>
        <v>868</v>
      </c>
      <c r="C33" s="111">
        <f t="shared" si="0"/>
        <v>741</v>
      </c>
      <c r="D33" s="114">
        <v>579</v>
      </c>
      <c r="E33" s="112">
        <v>162</v>
      </c>
      <c r="F33" s="112">
        <v>0</v>
      </c>
      <c r="G33" s="112">
        <v>127</v>
      </c>
    </row>
    <row r="34" s="94" customFormat="1" customHeight="1" spans="1:7">
      <c r="A34" s="113" t="s">
        <v>209</v>
      </c>
      <c r="B34" s="111">
        <f t="shared" si="2"/>
        <v>35</v>
      </c>
      <c r="C34" s="111">
        <f t="shared" si="0"/>
        <v>0</v>
      </c>
      <c r="D34" s="114">
        <v>0</v>
      </c>
      <c r="E34" s="112">
        <v>0</v>
      </c>
      <c r="F34" s="112">
        <v>0</v>
      </c>
      <c r="G34" s="112">
        <v>35</v>
      </c>
    </row>
    <row r="35" s="94" customFormat="1" customHeight="1" spans="1:7">
      <c r="A35" s="113" t="s">
        <v>210</v>
      </c>
      <c r="B35" s="111">
        <f t="shared" si="2"/>
        <v>1861</v>
      </c>
      <c r="C35" s="111">
        <f t="shared" si="0"/>
        <v>0</v>
      </c>
      <c r="D35" s="114">
        <v>0</v>
      </c>
      <c r="E35" s="112">
        <v>0</v>
      </c>
      <c r="F35" s="112">
        <v>0</v>
      </c>
      <c r="G35" s="112">
        <v>1861</v>
      </c>
    </row>
    <row r="36" s="53" customFormat="1" customHeight="1" spans="1:7">
      <c r="A36" s="110" t="s">
        <v>26</v>
      </c>
      <c r="B36" s="111">
        <f>SUM(B37:B42)</f>
        <v>31512</v>
      </c>
      <c r="C36" s="111">
        <f t="shared" si="0"/>
        <v>25938</v>
      </c>
      <c r="D36" s="112">
        <f>SUM(D37:D42)</f>
        <v>22306</v>
      </c>
      <c r="E36" s="112">
        <f>SUM(E37:E42)</f>
        <v>3428</v>
      </c>
      <c r="F36" s="112">
        <f>SUM(F37:F42)</f>
        <v>204</v>
      </c>
      <c r="G36" s="112">
        <f>SUM(G37:G42)</f>
        <v>5574</v>
      </c>
    </row>
    <row r="37" s="94" customFormat="1" customHeight="1" spans="1:7">
      <c r="A37" s="113" t="s">
        <v>211</v>
      </c>
      <c r="B37" s="111">
        <f t="shared" ref="B37:B42" si="3">C37+G37</f>
        <v>1560</v>
      </c>
      <c r="C37" s="111">
        <f t="shared" si="0"/>
        <v>804</v>
      </c>
      <c r="D37" s="114">
        <v>633</v>
      </c>
      <c r="E37" s="112">
        <v>75</v>
      </c>
      <c r="F37" s="112">
        <v>96</v>
      </c>
      <c r="G37" s="112">
        <v>756</v>
      </c>
    </row>
    <row r="38" s="53" customFormat="1" customHeight="1" spans="1:7">
      <c r="A38" s="113" t="s">
        <v>212</v>
      </c>
      <c r="B38" s="111">
        <f t="shared" si="3"/>
        <v>24575</v>
      </c>
      <c r="C38" s="111">
        <f t="shared" si="0"/>
        <v>21927</v>
      </c>
      <c r="D38" s="114">
        <v>19256</v>
      </c>
      <c r="E38" s="112">
        <v>2567</v>
      </c>
      <c r="F38" s="112">
        <v>104</v>
      </c>
      <c r="G38" s="112">
        <v>2648</v>
      </c>
    </row>
    <row r="39" s="94" customFormat="1" customHeight="1" spans="1:7">
      <c r="A39" s="113" t="s">
        <v>213</v>
      </c>
      <c r="B39" s="111">
        <f t="shared" si="3"/>
        <v>2778</v>
      </c>
      <c r="C39" s="111">
        <f t="shared" si="0"/>
        <v>2123</v>
      </c>
      <c r="D39" s="114">
        <v>1557</v>
      </c>
      <c r="E39" s="112">
        <v>562</v>
      </c>
      <c r="F39" s="112">
        <v>4</v>
      </c>
      <c r="G39" s="112">
        <v>655</v>
      </c>
    </row>
    <row r="40" s="94" customFormat="1" customHeight="1" spans="1:7">
      <c r="A40" s="113" t="s">
        <v>214</v>
      </c>
      <c r="B40" s="111">
        <f t="shared" si="3"/>
        <v>837</v>
      </c>
      <c r="C40" s="111">
        <f t="shared" si="0"/>
        <v>786</v>
      </c>
      <c r="D40" s="114">
        <v>639</v>
      </c>
      <c r="E40" s="112">
        <v>147</v>
      </c>
      <c r="F40" s="112">
        <v>0</v>
      </c>
      <c r="G40" s="112">
        <v>51</v>
      </c>
    </row>
    <row r="41" s="94" customFormat="1" customHeight="1" spans="1:7">
      <c r="A41" s="113" t="s">
        <v>215</v>
      </c>
      <c r="B41" s="111">
        <f t="shared" si="3"/>
        <v>397</v>
      </c>
      <c r="C41" s="111">
        <f t="shared" si="0"/>
        <v>298</v>
      </c>
      <c r="D41" s="114">
        <v>221</v>
      </c>
      <c r="E41" s="112">
        <v>77</v>
      </c>
      <c r="F41" s="112">
        <v>0</v>
      </c>
      <c r="G41" s="112">
        <v>99</v>
      </c>
    </row>
    <row r="42" s="94" customFormat="1" customHeight="1" spans="1:7">
      <c r="A42" s="113" t="s">
        <v>216</v>
      </c>
      <c r="B42" s="111">
        <f t="shared" si="3"/>
        <v>1365</v>
      </c>
      <c r="C42" s="111">
        <f t="shared" si="0"/>
        <v>0</v>
      </c>
      <c r="D42" s="114">
        <v>0</v>
      </c>
      <c r="E42" s="112">
        <v>0</v>
      </c>
      <c r="F42" s="112">
        <v>0</v>
      </c>
      <c r="G42" s="112">
        <v>1365</v>
      </c>
    </row>
    <row r="43" s="94" customFormat="1" customHeight="1" spans="1:7">
      <c r="A43" s="110" t="s">
        <v>28</v>
      </c>
      <c r="B43" s="115">
        <f t="shared" ref="B43:G43" si="4">SUM(B44:B50)</f>
        <v>7761</v>
      </c>
      <c r="C43" s="111">
        <f t="shared" si="4"/>
        <v>175</v>
      </c>
      <c r="D43" s="111">
        <f t="shared" si="4"/>
        <v>136</v>
      </c>
      <c r="E43" s="111">
        <f t="shared" si="4"/>
        <v>39</v>
      </c>
      <c r="F43" s="111">
        <f t="shared" si="4"/>
        <v>0</v>
      </c>
      <c r="G43" s="111">
        <f t="shared" si="4"/>
        <v>7586</v>
      </c>
    </row>
    <row r="44" s="94" customFormat="1" customHeight="1" spans="1:7">
      <c r="A44" s="113" t="s">
        <v>217</v>
      </c>
      <c r="B44" s="111">
        <f t="shared" ref="B44:B50" si="5">C44+G44</f>
        <v>345</v>
      </c>
      <c r="C44" s="111">
        <f t="shared" ref="C44:C50" si="6">D44+E44+F44</f>
        <v>175</v>
      </c>
      <c r="D44" s="114">
        <v>136</v>
      </c>
      <c r="E44" s="112">
        <v>39</v>
      </c>
      <c r="F44" s="112">
        <v>0</v>
      </c>
      <c r="G44" s="112">
        <v>170</v>
      </c>
    </row>
    <row r="45" s="94" customFormat="1" customHeight="1" spans="1:7">
      <c r="A45" s="113" t="s">
        <v>218</v>
      </c>
      <c r="B45" s="111">
        <f t="shared" si="5"/>
        <v>15</v>
      </c>
      <c r="C45" s="111">
        <f t="shared" si="6"/>
        <v>0</v>
      </c>
      <c r="D45" s="114">
        <v>0</v>
      </c>
      <c r="E45" s="112">
        <v>0</v>
      </c>
      <c r="F45" s="112">
        <v>0</v>
      </c>
      <c r="G45" s="112">
        <v>15</v>
      </c>
    </row>
    <row r="46" s="94" customFormat="1" customHeight="1" spans="1:7">
      <c r="A46" s="113" t="s">
        <v>219</v>
      </c>
      <c r="B46" s="111">
        <f t="shared" si="5"/>
        <v>2978</v>
      </c>
      <c r="C46" s="111">
        <f t="shared" si="6"/>
        <v>0</v>
      </c>
      <c r="D46" s="114">
        <v>0</v>
      </c>
      <c r="E46" s="112">
        <v>0</v>
      </c>
      <c r="F46" s="112">
        <v>0</v>
      </c>
      <c r="G46" s="112">
        <v>2978</v>
      </c>
    </row>
    <row r="47" s="94" customFormat="1" customHeight="1" spans="1:7">
      <c r="A47" s="113" t="s">
        <v>220</v>
      </c>
      <c r="B47" s="111">
        <f t="shared" si="5"/>
        <v>293</v>
      </c>
      <c r="C47" s="111">
        <f t="shared" si="6"/>
        <v>0</v>
      </c>
      <c r="D47" s="114">
        <v>0</v>
      </c>
      <c r="E47" s="112">
        <v>0</v>
      </c>
      <c r="F47" s="112">
        <v>0</v>
      </c>
      <c r="G47" s="112">
        <v>293</v>
      </c>
    </row>
    <row r="48" s="94" customFormat="1" customHeight="1" spans="1:7">
      <c r="A48" s="113" t="s">
        <v>221</v>
      </c>
      <c r="B48" s="111">
        <f t="shared" si="5"/>
        <v>454</v>
      </c>
      <c r="C48" s="111">
        <f t="shared" si="6"/>
        <v>0</v>
      </c>
      <c r="D48" s="114">
        <v>0</v>
      </c>
      <c r="E48" s="112">
        <v>0</v>
      </c>
      <c r="F48" s="112">
        <v>0</v>
      </c>
      <c r="G48" s="112">
        <v>454</v>
      </c>
    </row>
    <row r="49" s="94" customFormat="1" customHeight="1" spans="1:7">
      <c r="A49" s="113" t="s">
        <v>222</v>
      </c>
      <c r="B49" s="111">
        <f t="shared" si="5"/>
        <v>40</v>
      </c>
      <c r="C49" s="111">
        <f t="shared" si="6"/>
        <v>0</v>
      </c>
      <c r="D49" s="114">
        <v>0</v>
      </c>
      <c r="E49" s="112">
        <v>0</v>
      </c>
      <c r="F49" s="112">
        <v>0</v>
      </c>
      <c r="G49" s="112">
        <v>40</v>
      </c>
    </row>
    <row r="50" s="94" customFormat="1" customHeight="1" spans="1:7">
      <c r="A50" s="113" t="s">
        <v>223</v>
      </c>
      <c r="B50" s="111">
        <f t="shared" si="5"/>
        <v>3636</v>
      </c>
      <c r="C50" s="111">
        <f t="shared" si="6"/>
        <v>0</v>
      </c>
      <c r="D50" s="114">
        <v>0</v>
      </c>
      <c r="E50" s="112">
        <v>0</v>
      </c>
      <c r="F50" s="112">
        <v>0</v>
      </c>
      <c r="G50" s="112">
        <v>3636</v>
      </c>
    </row>
    <row r="51" s="94" customFormat="1" customHeight="1" spans="1:7">
      <c r="A51" s="110" t="s">
        <v>160</v>
      </c>
      <c r="B51" s="115">
        <f t="shared" ref="B51:G51" si="7">SUM(B52:B57)</f>
        <v>5346</v>
      </c>
      <c r="C51" s="111">
        <f t="shared" si="7"/>
        <v>2086</v>
      </c>
      <c r="D51" s="111">
        <f t="shared" si="7"/>
        <v>1712</v>
      </c>
      <c r="E51" s="111">
        <f t="shared" si="7"/>
        <v>374</v>
      </c>
      <c r="F51" s="111">
        <f t="shared" si="7"/>
        <v>0</v>
      </c>
      <c r="G51" s="111">
        <f t="shared" si="7"/>
        <v>3260</v>
      </c>
    </row>
    <row r="52" s="94" customFormat="1" customHeight="1" spans="1:7">
      <c r="A52" s="113" t="s">
        <v>224</v>
      </c>
      <c r="B52" s="111">
        <f t="shared" ref="B52:B57" si="8">C52+G52</f>
        <v>2680</v>
      </c>
      <c r="C52" s="111">
        <f t="shared" ref="C52:C57" si="9">D52+E52+F52</f>
        <v>995</v>
      </c>
      <c r="D52" s="114">
        <v>826</v>
      </c>
      <c r="E52" s="112">
        <v>169</v>
      </c>
      <c r="F52" s="112"/>
      <c r="G52" s="112">
        <v>1685</v>
      </c>
    </row>
    <row r="53" s="94" customFormat="1" customHeight="1" spans="1:7">
      <c r="A53" s="113" t="s">
        <v>225</v>
      </c>
      <c r="B53" s="111">
        <f t="shared" si="8"/>
        <v>376</v>
      </c>
      <c r="C53" s="111">
        <f t="shared" si="9"/>
        <v>0</v>
      </c>
      <c r="D53" s="114">
        <v>0</v>
      </c>
      <c r="E53" s="112">
        <v>0</v>
      </c>
      <c r="F53" s="112">
        <v>0</v>
      </c>
      <c r="G53" s="112">
        <v>376</v>
      </c>
    </row>
    <row r="54" s="94" customFormat="1" customHeight="1" spans="1:7">
      <c r="A54" s="113" t="s">
        <v>226</v>
      </c>
      <c r="B54" s="111">
        <f t="shared" si="8"/>
        <v>150</v>
      </c>
      <c r="C54" s="111">
        <f t="shared" si="9"/>
        <v>0</v>
      </c>
      <c r="D54" s="114">
        <v>0</v>
      </c>
      <c r="E54" s="112">
        <v>0</v>
      </c>
      <c r="F54" s="112">
        <v>0</v>
      </c>
      <c r="G54" s="112">
        <v>150</v>
      </c>
    </row>
    <row r="55" s="94" customFormat="1" customHeight="1" spans="1:7">
      <c r="A55" s="113" t="s">
        <v>227</v>
      </c>
      <c r="B55" s="111">
        <f t="shared" si="8"/>
        <v>78</v>
      </c>
      <c r="C55" s="111">
        <f t="shared" si="9"/>
        <v>0</v>
      </c>
      <c r="D55" s="114">
        <v>0</v>
      </c>
      <c r="E55" s="112">
        <v>0</v>
      </c>
      <c r="F55" s="112">
        <v>0</v>
      </c>
      <c r="G55" s="112">
        <v>78</v>
      </c>
    </row>
    <row r="56" s="94" customFormat="1" customHeight="1" spans="1:7">
      <c r="A56" s="113" t="s">
        <v>228</v>
      </c>
      <c r="B56" s="111">
        <f t="shared" si="8"/>
        <v>1303</v>
      </c>
      <c r="C56" s="111">
        <f t="shared" si="9"/>
        <v>1091</v>
      </c>
      <c r="D56" s="114">
        <v>886</v>
      </c>
      <c r="E56" s="112">
        <v>205</v>
      </c>
      <c r="F56" s="112">
        <v>0</v>
      </c>
      <c r="G56" s="112">
        <v>212</v>
      </c>
    </row>
    <row r="57" s="94" customFormat="1" customHeight="1" spans="1:7">
      <c r="A57" s="113" t="s">
        <v>229</v>
      </c>
      <c r="B57" s="111">
        <f t="shared" si="8"/>
        <v>759</v>
      </c>
      <c r="C57" s="111">
        <f t="shared" si="9"/>
        <v>0</v>
      </c>
      <c r="D57" s="114">
        <v>0</v>
      </c>
      <c r="E57" s="112">
        <v>0</v>
      </c>
      <c r="F57" s="112">
        <v>0</v>
      </c>
      <c r="G57" s="112">
        <v>759</v>
      </c>
    </row>
    <row r="58" s="94" customFormat="1" customHeight="1" spans="1:7">
      <c r="A58" s="110" t="s">
        <v>31</v>
      </c>
      <c r="B58" s="115">
        <f t="shared" ref="B58:G58" si="10">SUM(B59:B72)</f>
        <v>41376</v>
      </c>
      <c r="C58" s="111">
        <f t="shared" si="10"/>
        <v>19037</v>
      </c>
      <c r="D58" s="111">
        <f t="shared" si="10"/>
        <v>2177</v>
      </c>
      <c r="E58" s="111">
        <f t="shared" si="10"/>
        <v>356</v>
      </c>
      <c r="F58" s="111">
        <f t="shared" si="10"/>
        <v>16504</v>
      </c>
      <c r="G58" s="111">
        <f t="shared" si="10"/>
        <v>22339</v>
      </c>
    </row>
    <row r="59" s="94" customFormat="1" customHeight="1" spans="1:7">
      <c r="A59" s="113" t="s">
        <v>230</v>
      </c>
      <c r="B59" s="111">
        <f t="shared" ref="B59:B72" si="11">C59+G59</f>
        <v>2007</v>
      </c>
      <c r="C59" s="111">
        <f t="shared" ref="C59:C122" si="12">D59+E59+F59</f>
        <v>1247</v>
      </c>
      <c r="D59" s="114">
        <v>1065</v>
      </c>
      <c r="E59" s="112">
        <v>143</v>
      </c>
      <c r="F59" s="112">
        <v>39</v>
      </c>
      <c r="G59" s="112">
        <v>760</v>
      </c>
    </row>
    <row r="60" s="94" customFormat="1" customHeight="1" spans="1:7">
      <c r="A60" s="113" t="s">
        <v>231</v>
      </c>
      <c r="B60" s="111">
        <f t="shared" si="11"/>
        <v>1161</v>
      </c>
      <c r="C60" s="111">
        <f t="shared" si="12"/>
        <v>696</v>
      </c>
      <c r="D60" s="114">
        <v>575</v>
      </c>
      <c r="E60" s="112">
        <v>121</v>
      </c>
      <c r="F60" s="112"/>
      <c r="G60" s="112">
        <v>465</v>
      </c>
    </row>
    <row r="61" s="94" customFormat="1" customHeight="1" spans="1:7">
      <c r="A61" s="113" t="s">
        <v>232</v>
      </c>
      <c r="B61" s="111">
        <f t="shared" si="11"/>
        <v>16400</v>
      </c>
      <c r="C61" s="111">
        <f t="shared" si="12"/>
        <v>16400</v>
      </c>
      <c r="D61" s="114"/>
      <c r="E61" s="112">
        <v>0</v>
      </c>
      <c r="F61" s="112">
        <v>16400</v>
      </c>
      <c r="G61" s="112"/>
    </row>
    <row r="62" s="94" customFormat="1" customHeight="1" spans="1:7">
      <c r="A62" s="113" t="s">
        <v>233</v>
      </c>
      <c r="B62" s="111">
        <f t="shared" si="11"/>
        <v>2655</v>
      </c>
      <c r="C62" s="111">
        <f t="shared" si="12"/>
        <v>0</v>
      </c>
      <c r="D62" s="114">
        <v>0</v>
      </c>
      <c r="E62" s="112">
        <v>0</v>
      </c>
      <c r="F62" s="112">
        <v>0</v>
      </c>
      <c r="G62" s="112">
        <v>2655</v>
      </c>
    </row>
    <row r="63" s="94" customFormat="1" customHeight="1" spans="1:7">
      <c r="A63" s="113" t="s">
        <v>234</v>
      </c>
      <c r="B63" s="111">
        <f t="shared" si="11"/>
        <v>3365</v>
      </c>
      <c r="C63" s="111">
        <f t="shared" si="12"/>
        <v>0</v>
      </c>
      <c r="D63" s="114">
        <v>0</v>
      </c>
      <c r="E63" s="112">
        <v>0</v>
      </c>
      <c r="F63" s="112"/>
      <c r="G63" s="112">
        <v>3365</v>
      </c>
    </row>
    <row r="64" s="53" customFormat="1" customHeight="1" spans="1:7">
      <c r="A64" s="113" t="s">
        <v>235</v>
      </c>
      <c r="B64" s="111">
        <f t="shared" si="11"/>
        <v>1199</v>
      </c>
      <c r="C64" s="111">
        <f t="shared" si="12"/>
        <v>0</v>
      </c>
      <c r="D64" s="114">
        <v>0</v>
      </c>
      <c r="E64" s="112">
        <v>0</v>
      </c>
      <c r="F64" s="112"/>
      <c r="G64" s="112">
        <v>1199</v>
      </c>
    </row>
    <row r="65" s="94" customFormat="1" customHeight="1" spans="1:7">
      <c r="A65" s="113" t="s">
        <v>236</v>
      </c>
      <c r="B65" s="111">
        <f t="shared" si="11"/>
        <v>875</v>
      </c>
      <c r="C65" s="111">
        <f t="shared" si="12"/>
        <v>0</v>
      </c>
      <c r="D65" s="114">
        <v>0</v>
      </c>
      <c r="E65" s="112">
        <v>0</v>
      </c>
      <c r="F65" s="112">
        <v>0</v>
      </c>
      <c r="G65" s="112">
        <v>875</v>
      </c>
    </row>
    <row r="66" s="53" customFormat="1" customHeight="1" spans="1:7">
      <c r="A66" s="113" t="s">
        <v>237</v>
      </c>
      <c r="B66" s="111">
        <f t="shared" si="11"/>
        <v>1087</v>
      </c>
      <c r="C66" s="111">
        <f t="shared" si="12"/>
        <v>197</v>
      </c>
      <c r="D66" s="114">
        <v>132</v>
      </c>
      <c r="E66" s="112">
        <v>65</v>
      </c>
      <c r="F66" s="112">
        <v>0</v>
      </c>
      <c r="G66" s="112">
        <v>890</v>
      </c>
    </row>
    <row r="67" s="94" customFormat="1" customHeight="1" spans="1:7">
      <c r="A67" s="113" t="s">
        <v>238</v>
      </c>
      <c r="B67" s="111">
        <f t="shared" si="11"/>
        <v>2263</v>
      </c>
      <c r="C67" s="111">
        <f t="shared" si="12"/>
        <v>0</v>
      </c>
      <c r="D67" s="114">
        <v>0</v>
      </c>
      <c r="E67" s="112">
        <v>0</v>
      </c>
      <c r="F67" s="112">
        <v>0</v>
      </c>
      <c r="G67" s="112">
        <v>2263</v>
      </c>
    </row>
    <row r="68" s="94" customFormat="1" customHeight="1" spans="1:7">
      <c r="A68" s="113" t="s">
        <v>239</v>
      </c>
      <c r="B68" s="111">
        <f t="shared" si="11"/>
        <v>766</v>
      </c>
      <c r="C68" s="111">
        <f t="shared" si="12"/>
        <v>0</v>
      </c>
      <c r="D68" s="114">
        <v>0</v>
      </c>
      <c r="E68" s="112">
        <v>0</v>
      </c>
      <c r="F68" s="112">
        <v>0</v>
      </c>
      <c r="G68" s="112">
        <v>766</v>
      </c>
    </row>
    <row r="69" s="94" customFormat="1" customHeight="1" spans="1:7">
      <c r="A69" s="113" t="s">
        <v>240</v>
      </c>
      <c r="B69" s="111">
        <f t="shared" si="11"/>
        <v>1418</v>
      </c>
      <c r="C69" s="111">
        <f t="shared" si="12"/>
        <v>0</v>
      </c>
      <c r="D69" s="114">
        <v>0</v>
      </c>
      <c r="E69" s="112">
        <v>0</v>
      </c>
      <c r="F69" s="112">
        <v>0</v>
      </c>
      <c r="G69" s="112">
        <v>1418</v>
      </c>
    </row>
    <row r="70" s="94" customFormat="1" customHeight="1" spans="1:7">
      <c r="A70" s="113" t="s">
        <v>241</v>
      </c>
      <c r="B70" s="111">
        <f t="shared" si="11"/>
        <v>4739</v>
      </c>
      <c r="C70" s="111">
        <f t="shared" si="12"/>
        <v>0</v>
      </c>
      <c r="D70" s="114">
        <v>0</v>
      </c>
      <c r="E70" s="112">
        <v>0</v>
      </c>
      <c r="F70" s="112">
        <v>0</v>
      </c>
      <c r="G70" s="112">
        <v>4739</v>
      </c>
    </row>
    <row r="71" s="94" customFormat="1" customHeight="1" spans="1:7">
      <c r="A71" s="113" t="s">
        <v>242</v>
      </c>
      <c r="B71" s="111">
        <f t="shared" si="11"/>
        <v>914</v>
      </c>
      <c r="C71" s="111">
        <f t="shared" si="12"/>
        <v>349</v>
      </c>
      <c r="D71" s="114">
        <v>264</v>
      </c>
      <c r="E71" s="112">
        <v>20</v>
      </c>
      <c r="F71" s="112">
        <v>65</v>
      </c>
      <c r="G71" s="112">
        <v>565</v>
      </c>
    </row>
    <row r="72" s="94" customFormat="1" customHeight="1" spans="1:7">
      <c r="A72" s="113" t="s">
        <v>243</v>
      </c>
      <c r="B72" s="111">
        <f t="shared" si="11"/>
        <v>2527</v>
      </c>
      <c r="C72" s="111">
        <f t="shared" si="12"/>
        <v>148</v>
      </c>
      <c r="D72" s="114">
        <v>141</v>
      </c>
      <c r="E72" s="112">
        <v>7</v>
      </c>
      <c r="F72" s="112">
        <v>0</v>
      </c>
      <c r="G72" s="112">
        <v>2379</v>
      </c>
    </row>
    <row r="73" s="94" customFormat="1" customHeight="1" spans="1:7">
      <c r="A73" s="110" t="s">
        <v>161</v>
      </c>
      <c r="B73" s="115">
        <f>SUM(B74:B85)</f>
        <v>20013</v>
      </c>
      <c r="C73" s="111">
        <f t="shared" si="12"/>
        <v>4237</v>
      </c>
      <c r="D73" s="112">
        <f>SUM(D74:D85)</f>
        <v>3872</v>
      </c>
      <c r="E73" s="112">
        <f>SUM(E74:E85)</f>
        <v>223</v>
      </c>
      <c r="F73" s="112">
        <f>SUM(F74:F85)</f>
        <v>142</v>
      </c>
      <c r="G73" s="112">
        <f>SUM(G74:G85)</f>
        <v>15776</v>
      </c>
    </row>
    <row r="74" s="94" customFormat="1" customHeight="1" spans="1:7">
      <c r="A74" s="113" t="s">
        <v>244</v>
      </c>
      <c r="B74" s="111">
        <f t="shared" ref="B74:B85" si="13">C74+G74</f>
        <v>2054</v>
      </c>
      <c r="C74" s="111">
        <f t="shared" si="12"/>
        <v>954</v>
      </c>
      <c r="D74" s="114">
        <v>646</v>
      </c>
      <c r="E74" s="112">
        <v>166</v>
      </c>
      <c r="F74" s="112">
        <v>142</v>
      </c>
      <c r="G74" s="112">
        <v>1100</v>
      </c>
    </row>
    <row r="75" s="94" customFormat="1" customHeight="1" spans="1:7">
      <c r="A75" s="113" t="s">
        <v>245</v>
      </c>
      <c r="B75" s="111">
        <f t="shared" si="13"/>
        <v>706</v>
      </c>
      <c r="C75" s="111">
        <f t="shared" si="12"/>
        <v>0</v>
      </c>
      <c r="D75" s="114">
        <v>0</v>
      </c>
      <c r="E75" s="112">
        <v>0</v>
      </c>
      <c r="F75" s="112">
        <v>0</v>
      </c>
      <c r="G75" s="112">
        <v>706</v>
      </c>
    </row>
    <row r="76" s="94" customFormat="1" customHeight="1" spans="1:7">
      <c r="A76" s="113" t="s">
        <v>246</v>
      </c>
      <c r="B76" s="111">
        <f t="shared" si="13"/>
        <v>1521</v>
      </c>
      <c r="C76" s="111">
        <f t="shared" si="12"/>
        <v>0</v>
      </c>
      <c r="D76" s="114">
        <v>0</v>
      </c>
      <c r="E76" s="112"/>
      <c r="F76" s="112">
        <v>0</v>
      </c>
      <c r="G76" s="112">
        <v>1521</v>
      </c>
    </row>
    <row r="77" s="94" customFormat="1" customHeight="1" spans="1:7">
      <c r="A77" s="113" t="s">
        <v>247</v>
      </c>
      <c r="B77" s="111">
        <f t="shared" si="13"/>
        <v>3353</v>
      </c>
      <c r="C77" s="111">
        <f t="shared" si="12"/>
        <v>675</v>
      </c>
      <c r="D77" s="114">
        <v>675</v>
      </c>
      <c r="E77" s="112"/>
      <c r="F77" s="112">
        <v>0</v>
      </c>
      <c r="G77" s="112">
        <v>2678</v>
      </c>
    </row>
    <row r="78" s="94" customFormat="1" customHeight="1" spans="1:7">
      <c r="A78" s="113" t="s">
        <v>248</v>
      </c>
      <c r="B78" s="111">
        <f t="shared" si="13"/>
        <v>104</v>
      </c>
      <c r="C78" s="111">
        <f t="shared" si="12"/>
        <v>0</v>
      </c>
      <c r="D78" s="114">
        <v>0</v>
      </c>
      <c r="E78" s="112">
        <v>0</v>
      </c>
      <c r="F78" s="112">
        <v>0</v>
      </c>
      <c r="G78" s="112">
        <v>104</v>
      </c>
    </row>
    <row r="79" s="94" customFormat="1" customHeight="1" spans="1:7">
      <c r="A79" s="113" t="s">
        <v>249</v>
      </c>
      <c r="B79" s="111">
        <f t="shared" si="13"/>
        <v>2986</v>
      </c>
      <c r="C79" s="111">
        <f t="shared" si="12"/>
        <v>0</v>
      </c>
      <c r="D79" s="114">
        <v>0</v>
      </c>
      <c r="E79" s="112">
        <v>0</v>
      </c>
      <c r="F79" s="112">
        <v>0</v>
      </c>
      <c r="G79" s="112">
        <v>2986</v>
      </c>
    </row>
    <row r="80" s="94" customFormat="1" customHeight="1" spans="1:7">
      <c r="A80" s="116" t="s">
        <v>250</v>
      </c>
      <c r="B80" s="111">
        <f t="shared" si="13"/>
        <v>2195</v>
      </c>
      <c r="C80" s="111">
        <f t="shared" si="12"/>
        <v>2195</v>
      </c>
      <c r="D80" s="114">
        <v>2195</v>
      </c>
      <c r="E80" s="112">
        <v>0</v>
      </c>
      <c r="F80" s="112">
        <v>0</v>
      </c>
      <c r="G80" s="112">
        <v>0</v>
      </c>
    </row>
    <row r="81" s="94" customFormat="1" customHeight="1" spans="1:7">
      <c r="A81" s="116" t="s">
        <v>251</v>
      </c>
      <c r="B81" s="111">
        <f t="shared" si="13"/>
        <v>1322</v>
      </c>
      <c r="C81" s="111">
        <f t="shared" si="12"/>
        <v>0</v>
      </c>
      <c r="D81" s="114">
        <v>0</v>
      </c>
      <c r="E81" s="112">
        <v>0</v>
      </c>
      <c r="F81" s="112">
        <v>0</v>
      </c>
      <c r="G81" s="112">
        <v>1322</v>
      </c>
    </row>
    <row r="82" s="94" customFormat="1" customHeight="1" spans="1:7">
      <c r="A82" s="116" t="s">
        <v>252</v>
      </c>
      <c r="B82" s="111">
        <f t="shared" si="13"/>
        <v>780</v>
      </c>
      <c r="C82" s="111">
        <f t="shared" si="12"/>
        <v>0</v>
      </c>
      <c r="D82" s="114">
        <v>0</v>
      </c>
      <c r="E82" s="112">
        <v>0</v>
      </c>
      <c r="F82" s="112">
        <v>0</v>
      </c>
      <c r="G82" s="112">
        <v>780</v>
      </c>
    </row>
    <row r="83" s="94" customFormat="1" customHeight="1" spans="1:7">
      <c r="A83" s="116" t="s">
        <v>253</v>
      </c>
      <c r="B83" s="111">
        <f t="shared" si="13"/>
        <v>141</v>
      </c>
      <c r="C83" s="111">
        <f t="shared" si="12"/>
        <v>0</v>
      </c>
      <c r="D83" s="114">
        <v>0</v>
      </c>
      <c r="E83" s="112">
        <v>0</v>
      </c>
      <c r="F83" s="112">
        <v>0</v>
      </c>
      <c r="G83" s="112">
        <v>141</v>
      </c>
    </row>
    <row r="84" s="94" customFormat="1" customHeight="1" spans="1:7">
      <c r="A84" s="116" t="s">
        <v>254</v>
      </c>
      <c r="B84" s="111">
        <f t="shared" si="13"/>
        <v>489</v>
      </c>
      <c r="C84" s="111">
        <f t="shared" si="12"/>
        <v>413</v>
      </c>
      <c r="D84" s="114">
        <v>356</v>
      </c>
      <c r="E84" s="112">
        <v>57</v>
      </c>
      <c r="F84" s="112">
        <v>0</v>
      </c>
      <c r="G84" s="112">
        <v>76</v>
      </c>
    </row>
    <row r="85" s="53" customFormat="1" customHeight="1" spans="1:7">
      <c r="A85" s="113" t="s">
        <v>255</v>
      </c>
      <c r="B85" s="111">
        <f t="shared" si="13"/>
        <v>4362</v>
      </c>
      <c r="C85" s="111">
        <f t="shared" si="12"/>
        <v>0</v>
      </c>
      <c r="D85" s="114">
        <v>0</v>
      </c>
      <c r="E85" s="112">
        <v>0</v>
      </c>
      <c r="F85" s="112">
        <v>0</v>
      </c>
      <c r="G85" s="112">
        <v>4362</v>
      </c>
    </row>
    <row r="86" s="94" customFormat="1" customHeight="1" spans="1:7">
      <c r="A86" s="110" t="s">
        <v>34</v>
      </c>
      <c r="B86" s="115">
        <f>SUM(B87:B94)</f>
        <v>11012</v>
      </c>
      <c r="C86" s="111">
        <f t="shared" si="12"/>
        <v>0</v>
      </c>
      <c r="D86" s="112">
        <f>SUM(D87:D94)</f>
        <v>0</v>
      </c>
      <c r="E86" s="112">
        <f>SUM(E87:E94)</f>
        <v>0</v>
      </c>
      <c r="F86" s="112">
        <f>SUM(F87:F94)</f>
        <v>0</v>
      </c>
      <c r="G86" s="112">
        <f>SUM(G87:G94)</f>
        <v>11012</v>
      </c>
    </row>
    <row r="87" s="53" customFormat="1" customHeight="1" spans="1:7">
      <c r="A87" s="113" t="s">
        <v>256</v>
      </c>
      <c r="B87" s="111">
        <f t="shared" ref="B87:B94" si="14">C87+G87</f>
        <v>128</v>
      </c>
      <c r="C87" s="111">
        <f t="shared" si="12"/>
        <v>0</v>
      </c>
      <c r="D87" s="114">
        <v>0</v>
      </c>
      <c r="E87" s="112">
        <v>0</v>
      </c>
      <c r="F87" s="112">
        <v>0</v>
      </c>
      <c r="G87" s="112">
        <v>128</v>
      </c>
    </row>
    <row r="88" s="94" customFormat="1" customHeight="1" spans="1:7">
      <c r="A88" s="113" t="s">
        <v>257</v>
      </c>
      <c r="B88" s="111">
        <f t="shared" si="14"/>
        <v>108</v>
      </c>
      <c r="C88" s="111">
        <f t="shared" si="12"/>
        <v>0</v>
      </c>
      <c r="D88" s="114">
        <v>0</v>
      </c>
      <c r="E88" s="112">
        <v>0</v>
      </c>
      <c r="F88" s="112">
        <v>0</v>
      </c>
      <c r="G88" s="112">
        <v>108</v>
      </c>
    </row>
    <row r="89" s="94" customFormat="1" customHeight="1" spans="1:7">
      <c r="A89" s="113" t="s">
        <v>258</v>
      </c>
      <c r="B89" s="111">
        <f t="shared" si="14"/>
        <v>4637</v>
      </c>
      <c r="C89" s="111">
        <f t="shared" si="12"/>
        <v>0</v>
      </c>
      <c r="D89" s="114">
        <v>0</v>
      </c>
      <c r="E89" s="112">
        <v>0</v>
      </c>
      <c r="F89" s="112">
        <v>0</v>
      </c>
      <c r="G89" s="112">
        <v>4637</v>
      </c>
    </row>
    <row r="90" s="94" customFormat="1" customHeight="1" spans="1:7">
      <c r="A90" s="113" t="s">
        <v>259</v>
      </c>
      <c r="B90" s="111">
        <f t="shared" si="14"/>
        <v>3519</v>
      </c>
      <c r="C90" s="111">
        <f t="shared" si="12"/>
        <v>0</v>
      </c>
      <c r="D90" s="114">
        <v>0</v>
      </c>
      <c r="E90" s="112">
        <v>0</v>
      </c>
      <c r="F90" s="112">
        <v>0</v>
      </c>
      <c r="G90" s="112">
        <v>3519</v>
      </c>
    </row>
    <row r="91" s="94" customFormat="1" customHeight="1" spans="1:7">
      <c r="A91" s="113" t="s">
        <v>260</v>
      </c>
      <c r="B91" s="111">
        <f t="shared" si="14"/>
        <v>0</v>
      </c>
      <c r="C91" s="111">
        <f t="shared" si="12"/>
        <v>0</v>
      </c>
      <c r="D91" s="114">
        <v>0</v>
      </c>
      <c r="E91" s="112">
        <v>0</v>
      </c>
      <c r="F91" s="112">
        <v>0</v>
      </c>
      <c r="G91" s="112"/>
    </row>
    <row r="92" s="94" customFormat="1" customHeight="1" spans="1:7">
      <c r="A92" s="113" t="s">
        <v>261</v>
      </c>
      <c r="B92" s="111">
        <f t="shared" si="14"/>
        <v>40</v>
      </c>
      <c r="C92" s="111">
        <f t="shared" si="12"/>
        <v>0</v>
      </c>
      <c r="D92" s="114">
        <v>0</v>
      </c>
      <c r="E92" s="112">
        <v>0</v>
      </c>
      <c r="F92" s="112">
        <v>0</v>
      </c>
      <c r="G92" s="112">
        <v>40</v>
      </c>
    </row>
    <row r="93" s="94" customFormat="1" customHeight="1" spans="1:7">
      <c r="A93" s="113" t="s">
        <v>262</v>
      </c>
      <c r="B93" s="111">
        <f t="shared" si="14"/>
        <v>0</v>
      </c>
      <c r="C93" s="111">
        <f t="shared" si="12"/>
        <v>0</v>
      </c>
      <c r="D93" s="114">
        <v>0</v>
      </c>
      <c r="E93" s="112">
        <v>0</v>
      </c>
      <c r="F93" s="112">
        <v>0</v>
      </c>
      <c r="G93" s="112"/>
    </row>
    <row r="94" s="53" customFormat="1" customHeight="1" spans="1:7">
      <c r="A94" s="113" t="s">
        <v>263</v>
      </c>
      <c r="B94" s="111">
        <f t="shared" si="14"/>
        <v>2580</v>
      </c>
      <c r="C94" s="111">
        <f t="shared" si="12"/>
        <v>0</v>
      </c>
      <c r="D94" s="114">
        <v>0</v>
      </c>
      <c r="E94" s="112">
        <v>0</v>
      </c>
      <c r="F94" s="112">
        <v>0</v>
      </c>
      <c r="G94" s="112">
        <v>2580</v>
      </c>
    </row>
    <row r="95" s="53" customFormat="1" customHeight="1" spans="1:7">
      <c r="A95" s="110" t="s">
        <v>36</v>
      </c>
      <c r="B95" s="115">
        <f>SUM(B96:B101)</f>
        <v>20716</v>
      </c>
      <c r="C95" s="111">
        <f t="shared" si="12"/>
        <v>5225</v>
      </c>
      <c r="D95" s="112">
        <f>SUM(D96:D101)</f>
        <v>4187</v>
      </c>
      <c r="E95" s="112">
        <f>SUM(E96:E101)</f>
        <v>1033</v>
      </c>
      <c r="F95" s="112">
        <f>SUM(F96:F101)</f>
        <v>5</v>
      </c>
      <c r="G95" s="112">
        <f>SUM(G96:G101)</f>
        <v>15491</v>
      </c>
    </row>
    <row r="96" s="53" customFormat="1" customHeight="1" spans="1:7">
      <c r="A96" s="113" t="s">
        <v>264</v>
      </c>
      <c r="B96" s="111">
        <f t="shared" ref="B96:B101" si="15">C96+G96</f>
        <v>5163</v>
      </c>
      <c r="C96" s="111">
        <f t="shared" si="12"/>
        <v>4094</v>
      </c>
      <c r="D96" s="114">
        <v>3321</v>
      </c>
      <c r="E96" s="112">
        <v>768</v>
      </c>
      <c r="F96" s="112">
        <v>5</v>
      </c>
      <c r="G96" s="112">
        <v>1069</v>
      </c>
    </row>
    <row r="97" s="53" customFormat="1" customHeight="1" spans="1:7">
      <c r="A97" s="113" t="s">
        <v>265</v>
      </c>
      <c r="B97" s="111">
        <f t="shared" si="15"/>
        <v>126</v>
      </c>
      <c r="C97" s="111">
        <f t="shared" si="12"/>
        <v>0</v>
      </c>
      <c r="D97" s="114">
        <v>0</v>
      </c>
      <c r="E97" s="112">
        <v>0</v>
      </c>
      <c r="F97" s="112">
        <v>0</v>
      </c>
      <c r="G97" s="112">
        <v>126</v>
      </c>
    </row>
    <row r="98" s="53" customFormat="1" customHeight="1" spans="1:7">
      <c r="A98" s="113" t="s">
        <v>266</v>
      </c>
      <c r="B98" s="111">
        <f t="shared" si="15"/>
        <v>6593</v>
      </c>
      <c r="C98" s="111">
        <f t="shared" si="12"/>
        <v>0</v>
      </c>
      <c r="D98" s="114">
        <v>0</v>
      </c>
      <c r="E98" s="112">
        <v>0</v>
      </c>
      <c r="F98" s="112">
        <v>0</v>
      </c>
      <c r="G98" s="112">
        <v>6593</v>
      </c>
    </row>
    <row r="99" s="53" customFormat="1" customHeight="1" spans="1:7">
      <c r="A99" s="113" t="s">
        <v>267</v>
      </c>
      <c r="B99" s="111">
        <f t="shared" si="15"/>
        <v>2804</v>
      </c>
      <c r="C99" s="111">
        <f t="shared" si="12"/>
        <v>1131</v>
      </c>
      <c r="D99" s="114">
        <v>866</v>
      </c>
      <c r="E99" s="112">
        <v>265</v>
      </c>
      <c r="F99" s="112">
        <v>0</v>
      </c>
      <c r="G99" s="112">
        <v>1673</v>
      </c>
    </row>
    <row r="100" s="94" customFormat="1" customHeight="1" spans="1:7">
      <c r="A100" s="113" t="s">
        <v>268</v>
      </c>
      <c r="B100" s="111">
        <f t="shared" si="15"/>
        <v>1213</v>
      </c>
      <c r="C100" s="111">
        <f t="shared" si="12"/>
        <v>0</v>
      </c>
      <c r="D100" s="114">
        <v>0</v>
      </c>
      <c r="E100" s="112">
        <v>0</v>
      </c>
      <c r="F100" s="112">
        <v>0</v>
      </c>
      <c r="G100" s="112">
        <v>1213</v>
      </c>
    </row>
    <row r="101" s="94" customFormat="1" customHeight="1" spans="1:7">
      <c r="A101" s="113" t="s">
        <v>269</v>
      </c>
      <c r="B101" s="111">
        <f t="shared" si="15"/>
        <v>4817</v>
      </c>
      <c r="C101" s="111">
        <f t="shared" si="12"/>
        <v>0</v>
      </c>
      <c r="D101" s="114">
        <v>0</v>
      </c>
      <c r="E101" s="112">
        <v>0</v>
      </c>
      <c r="F101" s="112">
        <v>0</v>
      </c>
      <c r="G101" s="112">
        <v>4817</v>
      </c>
    </row>
    <row r="102" s="94" customFormat="1" customHeight="1" spans="1:9">
      <c r="A102" s="110" t="s">
        <v>37</v>
      </c>
      <c r="B102" s="115">
        <f>B103+B104+B105+B106+B107+B110+B111+B112</f>
        <v>48169</v>
      </c>
      <c r="C102" s="111">
        <f t="shared" si="12"/>
        <v>3547</v>
      </c>
      <c r="D102" s="112">
        <f>SUM(D103:D112)</f>
        <v>2819</v>
      </c>
      <c r="E102" s="112">
        <f>SUM(E103:E112)</f>
        <v>709</v>
      </c>
      <c r="F102" s="112">
        <f>SUM(F103:F112)</f>
        <v>19</v>
      </c>
      <c r="G102" s="112">
        <f>SUM(G103:G112)</f>
        <v>48808</v>
      </c>
      <c r="H102" s="94">
        <v>48169</v>
      </c>
      <c r="I102" s="94">
        <f>B102-H102</f>
        <v>0</v>
      </c>
    </row>
    <row r="103" s="94" customFormat="1" customHeight="1" spans="1:7">
      <c r="A103" s="113" t="s">
        <v>270</v>
      </c>
      <c r="B103" s="111">
        <f t="shared" ref="B103:B112" si="16">C103+G103</f>
        <v>16392</v>
      </c>
      <c r="C103" s="111">
        <f t="shared" si="12"/>
        <v>1768</v>
      </c>
      <c r="D103" s="114">
        <v>1427</v>
      </c>
      <c r="E103" s="112">
        <v>328</v>
      </c>
      <c r="F103" s="112">
        <v>13</v>
      </c>
      <c r="G103" s="112">
        <f>11324+3300</f>
        <v>14624</v>
      </c>
    </row>
    <row r="104" s="53" customFormat="1" customHeight="1" spans="1:7">
      <c r="A104" s="113" t="s">
        <v>271</v>
      </c>
      <c r="B104" s="111">
        <f t="shared" si="16"/>
        <v>4346</v>
      </c>
      <c r="C104" s="111">
        <f t="shared" si="12"/>
        <v>692</v>
      </c>
      <c r="D104" s="114">
        <v>495</v>
      </c>
      <c r="E104" s="112">
        <v>195</v>
      </c>
      <c r="F104" s="112">
        <v>2</v>
      </c>
      <c r="G104" s="112">
        <v>3654</v>
      </c>
    </row>
    <row r="105" s="94" customFormat="1" customHeight="1" spans="1:7">
      <c r="A105" s="113" t="s">
        <v>272</v>
      </c>
      <c r="B105" s="111">
        <f t="shared" si="16"/>
        <v>9996</v>
      </c>
      <c r="C105" s="111">
        <f t="shared" si="12"/>
        <v>930</v>
      </c>
      <c r="D105" s="114">
        <v>751</v>
      </c>
      <c r="E105" s="112">
        <v>175</v>
      </c>
      <c r="F105" s="112">
        <v>4</v>
      </c>
      <c r="G105" s="112">
        <v>9066</v>
      </c>
    </row>
    <row r="106" s="53" customFormat="1" customHeight="1" spans="1:7">
      <c r="A106" s="113" t="s">
        <v>273</v>
      </c>
      <c r="B106" s="111">
        <f t="shared" si="16"/>
        <v>4671</v>
      </c>
      <c r="C106" s="111">
        <f t="shared" si="12"/>
        <v>157</v>
      </c>
      <c r="D106" s="114">
        <v>146</v>
      </c>
      <c r="E106" s="112">
        <v>11</v>
      </c>
      <c r="F106" s="112">
        <v>0</v>
      </c>
      <c r="G106" s="112">
        <v>4514</v>
      </c>
    </row>
    <row r="107" s="94" customFormat="1" customHeight="1" spans="1:7">
      <c r="A107" s="113" t="s">
        <v>274</v>
      </c>
      <c r="B107" s="111">
        <f t="shared" si="16"/>
        <v>4186</v>
      </c>
      <c r="C107" s="111">
        <f t="shared" si="12"/>
        <v>0</v>
      </c>
      <c r="D107" s="114">
        <v>0</v>
      </c>
      <c r="E107" s="112">
        <v>0</v>
      </c>
      <c r="F107" s="112">
        <v>0</v>
      </c>
      <c r="G107" s="112">
        <f>G108+G109</f>
        <v>4186</v>
      </c>
    </row>
    <row r="108" s="94" customFormat="1" customHeight="1" spans="1:7">
      <c r="A108" s="113" t="s">
        <v>275</v>
      </c>
      <c r="B108" s="111">
        <f t="shared" si="16"/>
        <v>819</v>
      </c>
      <c r="C108" s="111">
        <f t="shared" si="12"/>
        <v>0</v>
      </c>
      <c r="D108" s="114">
        <v>0</v>
      </c>
      <c r="E108" s="112">
        <v>0</v>
      </c>
      <c r="F108" s="112">
        <v>0</v>
      </c>
      <c r="G108" s="112">
        <v>819</v>
      </c>
    </row>
    <row r="109" s="94" customFormat="1" customHeight="1" spans="1:7">
      <c r="A109" s="113" t="s">
        <v>276</v>
      </c>
      <c r="B109" s="111">
        <f t="shared" si="16"/>
        <v>3367</v>
      </c>
      <c r="C109" s="111">
        <f t="shared" si="12"/>
        <v>0</v>
      </c>
      <c r="D109" s="114">
        <v>0</v>
      </c>
      <c r="E109" s="112"/>
      <c r="F109" s="112">
        <v>0</v>
      </c>
      <c r="G109" s="112">
        <v>3367</v>
      </c>
    </row>
    <row r="110" s="94" customFormat="1" customHeight="1" spans="1:7">
      <c r="A110" s="113" t="s">
        <v>277</v>
      </c>
      <c r="B110" s="111">
        <f t="shared" si="16"/>
        <v>2769</v>
      </c>
      <c r="C110" s="111">
        <f t="shared" si="12"/>
        <v>0</v>
      </c>
      <c r="D110" s="114">
        <v>0</v>
      </c>
      <c r="E110" s="112">
        <v>0</v>
      </c>
      <c r="F110" s="112">
        <v>0</v>
      </c>
      <c r="G110" s="112">
        <v>2769</v>
      </c>
    </row>
    <row r="111" s="94" customFormat="1" customHeight="1" spans="1:7">
      <c r="A111" s="113" t="s">
        <v>278</v>
      </c>
      <c r="B111" s="111">
        <f t="shared" si="16"/>
        <v>1283</v>
      </c>
      <c r="C111" s="111">
        <f t="shared" si="12"/>
        <v>0</v>
      </c>
      <c r="D111" s="114">
        <v>0</v>
      </c>
      <c r="E111" s="112">
        <v>0</v>
      </c>
      <c r="F111" s="112">
        <v>0</v>
      </c>
      <c r="G111" s="112">
        <v>1283</v>
      </c>
    </row>
    <row r="112" s="94" customFormat="1" customHeight="1" spans="1:7">
      <c r="A112" s="113" t="s">
        <v>279</v>
      </c>
      <c r="B112" s="111">
        <f t="shared" si="16"/>
        <v>4526</v>
      </c>
      <c r="C112" s="111">
        <f t="shared" si="12"/>
        <v>0</v>
      </c>
      <c r="D112" s="114">
        <v>0</v>
      </c>
      <c r="E112" s="112">
        <v>0</v>
      </c>
      <c r="F112" s="112">
        <v>0</v>
      </c>
      <c r="G112" s="112">
        <v>4526</v>
      </c>
    </row>
    <row r="113" s="94" customFormat="1" customHeight="1" spans="1:7">
      <c r="A113" s="110" t="s">
        <v>38</v>
      </c>
      <c r="B113" s="115">
        <f>SUM(B114:B116)</f>
        <v>8433</v>
      </c>
      <c r="C113" s="111">
        <f t="shared" si="12"/>
        <v>2064</v>
      </c>
      <c r="D113" s="112">
        <f>SUM(D114:D116)</f>
        <v>1466</v>
      </c>
      <c r="E113" s="112">
        <f>SUM(E114:E116)</f>
        <v>597</v>
      </c>
      <c r="F113" s="112">
        <f>SUM(F114:F116)</f>
        <v>1</v>
      </c>
      <c r="G113" s="112">
        <f>SUM(G114:G116)</f>
        <v>6369</v>
      </c>
    </row>
    <row r="114" s="94" customFormat="1" customHeight="1" spans="1:7">
      <c r="A114" s="113" t="s">
        <v>280</v>
      </c>
      <c r="B114" s="111">
        <f t="shared" ref="B114:B116" si="17">C114+G114</f>
        <v>5721</v>
      </c>
      <c r="C114" s="111">
        <f t="shared" si="12"/>
        <v>2064</v>
      </c>
      <c r="D114" s="114">
        <v>1466</v>
      </c>
      <c r="E114" s="112">
        <v>597</v>
      </c>
      <c r="F114" s="112">
        <v>1</v>
      </c>
      <c r="G114" s="112">
        <v>3657</v>
      </c>
    </row>
    <row r="115" s="94" customFormat="1" customHeight="1" spans="1:7">
      <c r="A115" s="113" t="s">
        <v>281</v>
      </c>
      <c r="B115" s="111">
        <f t="shared" si="17"/>
        <v>0</v>
      </c>
      <c r="C115" s="111">
        <f t="shared" si="12"/>
        <v>0</v>
      </c>
      <c r="D115" s="114">
        <v>0</v>
      </c>
      <c r="E115" s="112">
        <v>0</v>
      </c>
      <c r="F115" s="112">
        <v>0</v>
      </c>
      <c r="G115" s="112"/>
    </row>
    <row r="116" s="94" customFormat="1" customHeight="1" spans="1:7">
      <c r="A116" s="113" t="s">
        <v>282</v>
      </c>
      <c r="B116" s="111">
        <f t="shared" si="17"/>
        <v>2712</v>
      </c>
      <c r="C116" s="111">
        <f t="shared" si="12"/>
        <v>0</v>
      </c>
      <c r="D116" s="114">
        <v>0</v>
      </c>
      <c r="E116" s="112">
        <v>0</v>
      </c>
      <c r="F116" s="112">
        <v>0</v>
      </c>
      <c r="G116" s="112">
        <v>2712</v>
      </c>
    </row>
    <row r="117" s="94" customFormat="1" customHeight="1" spans="1:7">
      <c r="A117" s="110" t="s">
        <v>163</v>
      </c>
      <c r="B117" s="115">
        <f>SUM(B118:B121)</f>
        <v>2816</v>
      </c>
      <c r="C117" s="111">
        <f t="shared" si="12"/>
        <v>423</v>
      </c>
      <c r="D117" s="112">
        <f>SUM(D118:D121)</f>
        <v>365</v>
      </c>
      <c r="E117" s="112">
        <f>SUM(E118:E121)</f>
        <v>57</v>
      </c>
      <c r="F117" s="112">
        <f>SUM(F118:F121)</f>
        <v>1</v>
      </c>
      <c r="G117" s="112">
        <f>SUM(G118:G121)</f>
        <v>2393</v>
      </c>
    </row>
    <row r="118" s="94" customFormat="1" customHeight="1" spans="1:7">
      <c r="A118" s="113" t="s">
        <v>283</v>
      </c>
      <c r="B118" s="111">
        <f t="shared" ref="B118:B121" si="18">C118+G118</f>
        <v>1733</v>
      </c>
      <c r="C118" s="111">
        <f t="shared" si="12"/>
        <v>0</v>
      </c>
      <c r="D118" s="114">
        <v>0</v>
      </c>
      <c r="E118" s="112">
        <v>0</v>
      </c>
      <c r="F118" s="112">
        <v>0</v>
      </c>
      <c r="G118" s="112">
        <v>1733</v>
      </c>
    </row>
    <row r="119" s="94" customFormat="1" customHeight="1" spans="1:7">
      <c r="A119" s="113" t="s">
        <v>284</v>
      </c>
      <c r="B119" s="111">
        <f t="shared" si="18"/>
        <v>423</v>
      </c>
      <c r="C119" s="111">
        <f t="shared" si="12"/>
        <v>423</v>
      </c>
      <c r="D119" s="114">
        <v>365</v>
      </c>
      <c r="E119" s="112">
        <v>57</v>
      </c>
      <c r="F119" s="112">
        <v>1</v>
      </c>
      <c r="G119" s="112">
        <v>0</v>
      </c>
    </row>
    <row r="120" s="94" customFormat="1" customHeight="1" spans="1:7">
      <c r="A120" s="113" t="s">
        <v>285</v>
      </c>
      <c r="B120" s="111">
        <f t="shared" si="18"/>
        <v>558</v>
      </c>
      <c r="C120" s="111">
        <f t="shared" si="12"/>
        <v>0</v>
      </c>
      <c r="D120" s="114">
        <v>0</v>
      </c>
      <c r="E120" s="112">
        <v>0</v>
      </c>
      <c r="F120" s="112">
        <v>0</v>
      </c>
      <c r="G120" s="112">
        <v>558</v>
      </c>
    </row>
    <row r="121" s="94" customFormat="1" customHeight="1" spans="1:7">
      <c r="A121" s="113" t="s">
        <v>286</v>
      </c>
      <c r="B121" s="111">
        <f t="shared" si="18"/>
        <v>102</v>
      </c>
      <c r="C121" s="111">
        <f t="shared" si="12"/>
        <v>0</v>
      </c>
      <c r="D121" s="114">
        <v>0</v>
      </c>
      <c r="E121" s="112">
        <v>0</v>
      </c>
      <c r="F121" s="112">
        <v>0</v>
      </c>
      <c r="G121" s="112">
        <v>102</v>
      </c>
    </row>
    <row r="122" s="94" customFormat="1" customHeight="1" spans="1:7">
      <c r="A122" s="110" t="s">
        <v>40</v>
      </c>
      <c r="B122" s="115">
        <f>SUM(B123:B125)</f>
        <v>2110</v>
      </c>
      <c r="C122" s="111">
        <f t="shared" si="12"/>
        <v>981</v>
      </c>
      <c r="D122" s="112">
        <f>SUM(D123:D125)</f>
        <v>655</v>
      </c>
      <c r="E122" s="112">
        <f>SUM(E123:E125)</f>
        <v>325</v>
      </c>
      <c r="F122" s="112">
        <f>SUM(F123:F125)</f>
        <v>1</v>
      </c>
      <c r="G122" s="112">
        <f>SUM(G123:G125)</f>
        <v>1129</v>
      </c>
    </row>
    <row r="123" s="94" customFormat="1" customHeight="1" spans="1:7">
      <c r="A123" s="113" t="s">
        <v>287</v>
      </c>
      <c r="B123" s="111">
        <f t="shared" ref="B123:B125" si="19">C123+G123</f>
        <v>1969</v>
      </c>
      <c r="C123" s="111">
        <f t="shared" ref="C123:C145" si="20">D123+E123+F123</f>
        <v>981</v>
      </c>
      <c r="D123" s="114">
        <v>655</v>
      </c>
      <c r="E123" s="112">
        <v>325</v>
      </c>
      <c r="F123" s="112">
        <v>1</v>
      </c>
      <c r="G123" s="112">
        <v>988</v>
      </c>
    </row>
    <row r="124" s="94" customFormat="1" customHeight="1" spans="1:7">
      <c r="A124" s="113" t="s">
        <v>288</v>
      </c>
      <c r="B124" s="111">
        <f t="shared" si="19"/>
        <v>141</v>
      </c>
      <c r="C124" s="111">
        <f t="shared" si="20"/>
        <v>0</v>
      </c>
      <c r="D124" s="114">
        <v>0</v>
      </c>
      <c r="E124" s="112">
        <v>0</v>
      </c>
      <c r="F124" s="112">
        <v>0</v>
      </c>
      <c r="G124" s="112">
        <v>141</v>
      </c>
    </row>
    <row r="125" s="94" customFormat="1" customHeight="1" spans="1:7">
      <c r="A125" s="113" t="s">
        <v>289</v>
      </c>
      <c r="B125" s="111">
        <f t="shared" si="19"/>
        <v>0</v>
      </c>
      <c r="C125" s="111">
        <f t="shared" si="20"/>
        <v>0</v>
      </c>
      <c r="D125" s="114">
        <v>0</v>
      </c>
      <c r="E125" s="112">
        <v>0</v>
      </c>
      <c r="F125" s="112">
        <v>0</v>
      </c>
      <c r="G125" s="112"/>
    </row>
    <row r="126" s="94" customFormat="1" customHeight="1" spans="1:7">
      <c r="A126" s="110" t="s">
        <v>164</v>
      </c>
      <c r="B126" s="115">
        <f>SUM(B127:B127)</f>
        <v>80</v>
      </c>
      <c r="C126" s="111">
        <f t="shared" si="20"/>
        <v>0</v>
      </c>
      <c r="D126" s="112">
        <f>SUM(D127:D127)</f>
        <v>0</v>
      </c>
      <c r="E126" s="112">
        <f>SUM(E127:E127)</f>
        <v>0</v>
      </c>
      <c r="F126" s="112">
        <f>SUM(F127:F127)</f>
        <v>0</v>
      </c>
      <c r="G126" s="112">
        <f>SUM(G127:G127)</f>
        <v>80</v>
      </c>
    </row>
    <row r="127" s="94" customFormat="1" customHeight="1" spans="1:7">
      <c r="A127" s="113" t="s">
        <v>290</v>
      </c>
      <c r="B127" s="111">
        <f t="shared" ref="B127:B132" si="21">C127+G127</f>
        <v>80</v>
      </c>
      <c r="C127" s="111">
        <f t="shared" si="20"/>
        <v>0</v>
      </c>
      <c r="D127" s="114">
        <v>0</v>
      </c>
      <c r="E127" s="112">
        <v>0</v>
      </c>
      <c r="F127" s="112">
        <v>0</v>
      </c>
      <c r="G127" s="112">
        <v>80</v>
      </c>
    </row>
    <row r="128" s="94" customFormat="1" customHeight="1" spans="1:7">
      <c r="A128" s="110" t="s">
        <v>165</v>
      </c>
      <c r="B128" s="115">
        <f>SUM(B129:B129)</f>
        <v>5102</v>
      </c>
      <c r="C128" s="111">
        <f t="shared" si="20"/>
        <v>1768</v>
      </c>
      <c r="D128" s="112">
        <f>SUM(D129:D129)</f>
        <v>1467</v>
      </c>
      <c r="E128" s="112">
        <f>SUM(E129:E129)</f>
        <v>301</v>
      </c>
      <c r="F128" s="112">
        <f>SUM(F129:F129)</f>
        <v>0</v>
      </c>
      <c r="G128" s="112">
        <f>SUM(G129:G129)</f>
        <v>3334</v>
      </c>
    </row>
    <row r="129" s="94" customFormat="1" customHeight="1" spans="1:7">
      <c r="A129" s="113" t="s">
        <v>291</v>
      </c>
      <c r="B129" s="111">
        <f t="shared" si="21"/>
        <v>5102</v>
      </c>
      <c r="C129" s="111">
        <f t="shared" si="20"/>
        <v>1768</v>
      </c>
      <c r="D129" s="114">
        <v>1467</v>
      </c>
      <c r="E129" s="112">
        <v>301</v>
      </c>
      <c r="F129" s="112">
        <v>0</v>
      </c>
      <c r="G129" s="112">
        <v>3334</v>
      </c>
    </row>
    <row r="130" s="94" customFormat="1" customHeight="1" spans="1:7">
      <c r="A130" s="110" t="s">
        <v>43</v>
      </c>
      <c r="B130" s="115">
        <f>SUM(B131:B132)</f>
        <v>16306</v>
      </c>
      <c r="C130" s="111">
        <f t="shared" si="20"/>
        <v>4458</v>
      </c>
      <c r="D130" s="112">
        <f>SUM(D131:D132)</f>
        <v>4458</v>
      </c>
      <c r="E130" s="112">
        <f>SUM(E131:E132)</f>
        <v>0</v>
      </c>
      <c r="F130" s="112">
        <f>SUM(F131:F132)</f>
        <v>0</v>
      </c>
      <c r="G130" s="112">
        <f>SUM(G131:G132)</f>
        <v>11848</v>
      </c>
    </row>
    <row r="131" s="94" customFormat="1" customHeight="1" spans="1:7">
      <c r="A131" s="113" t="s">
        <v>292</v>
      </c>
      <c r="B131" s="111">
        <f t="shared" si="21"/>
        <v>11848</v>
      </c>
      <c r="C131" s="111">
        <f t="shared" si="20"/>
        <v>0</v>
      </c>
      <c r="D131" s="114">
        <v>0</v>
      </c>
      <c r="E131" s="112">
        <v>0</v>
      </c>
      <c r="F131" s="112">
        <v>0</v>
      </c>
      <c r="G131" s="112">
        <v>11848</v>
      </c>
    </row>
    <row r="132" s="94" customFormat="1" customHeight="1" spans="1:7">
      <c r="A132" s="113" t="s">
        <v>293</v>
      </c>
      <c r="B132" s="111">
        <f t="shared" si="21"/>
        <v>4458</v>
      </c>
      <c r="C132" s="111">
        <f t="shared" si="20"/>
        <v>4458</v>
      </c>
      <c r="D132" s="114">
        <v>4458</v>
      </c>
      <c r="E132" s="112">
        <v>0</v>
      </c>
      <c r="F132" s="112">
        <v>0</v>
      </c>
      <c r="G132" s="112">
        <v>0</v>
      </c>
    </row>
    <row r="133" s="94" customFormat="1" customHeight="1" spans="1:7">
      <c r="A133" s="110" t="s">
        <v>44</v>
      </c>
      <c r="B133" s="115">
        <f>SUM(B134:B134)</f>
        <v>1665</v>
      </c>
      <c r="C133" s="111">
        <f t="shared" si="20"/>
        <v>0</v>
      </c>
      <c r="D133" s="112">
        <f>SUM(D134:D134)</f>
        <v>0</v>
      </c>
      <c r="E133" s="112">
        <f>SUM(E134:E134)</f>
        <v>0</v>
      </c>
      <c r="F133" s="112">
        <f>SUM(F134:F134)</f>
        <v>0</v>
      </c>
      <c r="G133" s="112">
        <f>SUM(G134:G134)</f>
        <v>1665</v>
      </c>
    </row>
    <row r="134" s="94" customFormat="1" customHeight="1" spans="1:7">
      <c r="A134" s="113" t="s">
        <v>294</v>
      </c>
      <c r="B134" s="111">
        <f t="shared" ref="B134:B141" si="22">C134+G134</f>
        <v>1665</v>
      </c>
      <c r="C134" s="111">
        <f t="shared" si="20"/>
        <v>0</v>
      </c>
      <c r="D134" s="114">
        <v>0</v>
      </c>
      <c r="E134" s="112">
        <v>0</v>
      </c>
      <c r="F134" s="112">
        <v>0</v>
      </c>
      <c r="G134" s="112">
        <v>1665</v>
      </c>
    </row>
    <row r="135" s="94" customFormat="1" customHeight="1" spans="1:7">
      <c r="A135" s="110" t="s">
        <v>46</v>
      </c>
      <c r="B135" s="115">
        <f>SUM(B136:B141)</f>
        <v>2610</v>
      </c>
      <c r="C135" s="111">
        <f t="shared" si="20"/>
        <v>493</v>
      </c>
      <c r="D135" s="112">
        <f>SUM(D136:D141)</f>
        <v>360</v>
      </c>
      <c r="E135" s="112">
        <f>SUM(E136:E141)</f>
        <v>133</v>
      </c>
      <c r="F135" s="112">
        <f>SUM(F136:F141)</f>
        <v>0</v>
      </c>
      <c r="G135" s="112">
        <f>SUM(G136:G141)</f>
        <v>2117</v>
      </c>
    </row>
    <row r="136" s="94" customFormat="1" customHeight="1" spans="1:7">
      <c r="A136" s="113" t="s">
        <v>295</v>
      </c>
      <c r="B136" s="111">
        <f t="shared" si="22"/>
        <v>878</v>
      </c>
      <c r="C136" s="111">
        <f t="shared" si="20"/>
        <v>423</v>
      </c>
      <c r="D136" s="114">
        <v>303</v>
      </c>
      <c r="E136" s="112">
        <v>120</v>
      </c>
      <c r="F136" s="112">
        <v>0</v>
      </c>
      <c r="G136" s="112">
        <v>455</v>
      </c>
    </row>
    <row r="137" s="94" customFormat="1" customHeight="1" spans="1:7">
      <c r="A137" s="113" t="s">
        <v>296</v>
      </c>
      <c r="B137" s="111">
        <f t="shared" si="22"/>
        <v>380</v>
      </c>
      <c r="C137" s="111">
        <f t="shared" si="20"/>
        <v>0</v>
      </c>
      <c r="D137" s="114">
        <v>0</v>
      </c>
      <c r="E137" s="112"/>
      <c r="F137" s="112">
        <v>0</v>
      </c>
      <c r="G137" s="112">
        <v>380</v>
      </c>
    </row>
    <row r="138" s="94" customFormat="1" customHeight="1" spans="1:7">
      <c r="A138" s="113" t="s">
        <v>297</v>
      </c>
      <c r="B138" s="111">
        <f t="shared" si="22"/>
        <v>73</v>
      </c>
      <c r="C138" s="111">
        <f t="shared" si="20"/>
        <v>70</v>
      </c>
      <c r="D138" s="114">
        <v>57</v>
      </c>
      <c r="E138" s="112">
        <v>13</v>
      </c>
      <c r="F138" s="112">
        <v>0</v>
      </c>
      <c r="G138" s="112">
        <v>3</v>
      </c>
    </row>
    <row r="139" s="94" customFormat="1" customHeight="1" spans="1:7">
      <c r="A139" s="113" t="s">
        <v>298</v>
      </c>
      <c r="B139" s="111">
        <f t="shared" si="22"/>
        <v>300</v>
      </c>
      <c r="C139" s="111">
        <f t="shared" si="20"/>
        <v>0</v>
      </c>
      <c r="D139" s="114">
        <v>0</v>
      </c>
      <c r="E139" s="112">
        <v>0</v>
      </c>
      <c r="F139" s="112">
        <v>0</v>
      </c>
      <c r="G139" s="112">
        <v>300</v>
      </c>
    </row>
    <row r="140" s="94" customFormat="1" customHeight="1" spans="1:7">
      <c r="A140" s="113" t="s">
        <v>299</v>
      </c>
      <c r="B140" s="111">
        <f t="shared" si="22"/>
        <v>756</v>
      </c>
      <c r="C140" s="111">
        <f t="shared" si="20"/>
        <v>0</v>
      </c>
      <c r="D140" s="114">
        <v>0</v>
      </c>
      <c r="E140" s="112">
        <v>0</v>
      </c>
      <c r="F140" s="112">
        <v>0</v>
      </c>
      <c r="G140" s="112">
        <v>756</v>
      </c>
    </row>
    <row r="141" s="94" customFormat="1" customHeight="1" spans="1:7">
      <c r="A141" s="113" t="s">
        <v>300</v>
      </c>
      <c r="B141" s="111">
        <f t="shared" si="22"/>
        <v>223</v>
      </c>
      <c r="C141" s="111">
        <f t="shared" si="20"/>
        <v>0</v>
      </c>
      <c r="D141" s="114">
        <v>0</v>
      </c>
      <c r="E141" s="112">
        <v>0</v>
      </c>
      <c r="F141" s="112">
        <v>0</v>
      </c>
      <c r="G141" s="112">
        <v>223</v>
      </c>
    </row>
    <row r="142" s="94" customFormat="1" customHeight="1" spans="1:7">
      <c r="A142" s="110" t="s">
        <v>48</v>
      </c>
      <c r="B142" s="111"/>
      <c r="C142" s="111">
        <f t="shared" si="20"/>
        <v>0</v>
      </c>
      <c r="D142" s="114">
        <v>0</v>
      </c>
      <c r="E142" s="112">
        <v>0</v>
      </c>
      <c r="F142" s="112">
        <v>0</v>
      </c>
      <c r="G142" s="112"/>
    </row>
    <row r="143" s="94" customFormat="1" customHeight="1" spans="1:7">
      <c r="A143" s="110" t="s">
        <v>168</v>
      </c>
      <c r="B143" s="117">
        <v>3500</v>
      </c>
      <c r="C143" s="111">
        <f t="shared" si="20"/>
        <v>0</v>
      </c>
      <c r="D143" s="114">
        <v>0</v>
      </c>
      <c r="E143" s="112">
        <v>0</v>
      </c>
      <c r="F143" s="112">
        <v>0</v>
      </c>
      <c r="G143" s="112">
        <v>3500</v>
      </c>
    </row>
    <row r="144" s="94" customFormat="1" customHeight="1" spans="1:7">
      <c r="A144" s="110" t="s">
        <v>51</v>
      </c>
      <c r="B144" s="111">
        <v>4497</v>
      </c>
      <c r="C144" s="111">
        <f t="shared" si="20"/>
        <v>0</v>
      </c>
      <c r="D144" s="114">
        <v>0</v>
      </c>
      <c r="E144" s="114">
        <v>0</v>
      </c>
      <c r="F144" s="114">
        <v>0</v>
      </c>
      <c r="G144" s="114">
        <v>4497</v>
      </c>
    </row>
    <row r="145" s="94" customFormat="1" customHeight="1" spans="1:7">
      <c r="A145" s="110" t="s">
        <v>50</v>
      </c>
      <c r="B145" s="117">
        <v>8501</v>
      </c>
      <c r="C145" s="111">
        <f t="shared" si="20"/>
        <v>0</v>
      </c>
      <c r="D145" s="114">
        <v>0</v>
      </c>
      <c r="E145" s="114">
        <v>0</v>
      </c>
      <c r="F145" s="114">
        <v>0</v>
      </c>
      <c r="G145" s="114">
        <v>8501</v>
      </c>
    </row>
    <row r="146" s="94" customFormat="1" customHeight="1" spans="1:7">
      <c r="A146" s="118" t="s">
        <v>301</v>
      </c>
      <c r="B146" s="111">
        <f>B7+B28+B30+B36+B43+B51+B58+B73+B86+B95+B102+B113+B117+B122+B126+B128+B130+B133+B135+B142+B143+B144+B145</f>
        <v>278300</v>
      </c>
      <c r="C146" s="111">
        <f>C7+C28+C30+C36+C43+C51+C58+C73+C86+C95+C102+C113+C117+C122+C126+C128+C130+C133+C135+C142+C143+C144+C145</f>
        <v>94230</v>
      </c>
      <c r="D146" s="111">
        <f t="shared" ref="D146:L146" si="23">D7+D28+D30+D36+D43+D51+D58+D73+D86+D95+D102+D113+D117+D122+D126+D128+D130+D133+D135+D142+D143+D144+D145</f>
        <v>65003</v>
      </c>
      <c r="E146" s="111">
        <f t="shared" si="23"/>
        <v>12309</v>
      </c>
      <c r="F146" s="111">
        <f t="shared" si="23"/>
        <v>16918</v>
      </c>
      <c r="G146" s="111">
        <f t="shared" si="23"/>
        <v>188256</v>
      </c>
    </row>
    <row r="147" s="94" customFormat="1" ht="49" customHeight="1" spans="1:7">
      <c r="A147" s="119" t="s">
        <v>302</v>
      </c>
      <c r="B147" s="119"/>
      <c r="C147" s="119"/>
      <c r="D147" s="119"/>
      <c r="E147" s="119"/>
      <c r="F147" s="119"/>
      <c r="G147" s="119"/>
    </row>
    <row r="148" s="94" customFormat="1" customHeight="1" spans="2:6">
      <c r="B148" s="95"/>
      <c r="C148" s="120"/>
      <c r="D148" s="120"/>
      <c r="E148" s="120"/>
      <c r="F148" s="121"/>
    </row>
    <row r="149" s="94" customFormat="1" customHeight="1" spans="2:2">
      <c r="B149" s="95"/>
    </row>
  </sheetData>
  <mergeCells count="10">
    <mergeCell ref="A2:G2"/>
    <mergeCell ref="C4:F4"/>
    <mergeCell ref="A147:G147"/>
    <mergeCell ref="A4:A6"/>
    <mergeCell ref="B4:B6"/>
    <mergeCell ref="C5:C6"/>
    <mergeCell ref="D5:D6"/>
    <mergeCell ref="E5:E6"/>
    <mergeCell ref="F5:F6"/>
    <mergeCell ref="G4:G6"/>
  </mergeCells>
  <pageMargins left="0.751388888888889" right="0.751388888888889" top="1" bottom="1" header="0.5" footer="0.5"/>
  <pageSetup paperSize="9" scale="95" firstPageNumber="17" fitToHeight="0" orientation="portrait" useFirstPageNumber="1" horizontalDpi="600"/>
  <headerFooter>
    <oddFooter>&amp;C&amp;"仿宋_GB2312"&amp;12-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Zeros="0" tabSelected="1" workbookViewId="0">
      <selection activeCell="E12" sqref="E12"/>
    </sheetView>
  </sheetViews>
  <sheetFormatPr defaultColWidth="8.87962962962963" defaultRowHeight="29" customHeight="1"/>
  <cols>
    <col min="1" max="1" width="30" style="82" customWidth="1"/>
    <col min="2" max="2" width="13" style="82" customWidth="1"/>
    <col min="3" max="4" width="13" style="83" customWidth="1"/>
    <col min="5" max="5" width="30" style="82" customWidth="1"/>
    <col min="6" max="6" width="13.75" style="82" customWidth="1"/>
    <col min="7" max="7" width="13.75" style="83" customWidth="1"/>
    <col min="8" max="8" width="8.87962962962963" style="82"/>
    <col min="9" max="9" width="10.75" style="82" customWidth="1"/>
    <col min="10" max="16384" width="8.87962962962963" style="82"/>
  </cols>
  <sheetData>
    <row r="1" s="82" customFormat="1" ht="21" customHeight="1" spans="1:7">
      <c r="A1" s="84" t="s">
        <v>303</v>
      </c>
      <c r="B1" s="84"/>
      <c r="C1" s="83"/>
      <c r="D1" s="83"/>
      <c r="G1" s="83"/>
    </row>
    <row r="2" s="82" customFormat="1" ht="25" customHeight="1" spans="1:9">
      <c r="A2" s="73" t="s">
        <v>304</v>
      </c>
      <c r="B2" s="73"/>
      <c r="C2" s="73"/>
      <c r="D2" s="73"/>
      <c r="E2" s="73"/>
      <c r="F2" s="73"/>
      <c r="G2" s="73"/>
      <c r="H2" s="73"/>
      <c r="I2" s="73"/>
    </row>
    <row r="3" s="82" customFormat="1" ht="15" customHeight="1" spans="1:9">
      <c r="A3" s="85"/>
      <c r="B3" s="85"/>
      <c r="C3" s="83"/>
      <c r="D3" s="83"/>
      <c r="G3" s="85" t="s">
        <v>2</v>
      </c>
      <c r="H3" s="85"/>
      <c r="I3" s="85"/>
    </row>
    <row r="4" s="82" customFormat="1" customHeight="1" spans="1:9">
      <c r="A4" s="86" t="s">
        <v>3</v>
      </c>
      <c r="B4" s="86" t="s">
        <v>69</v>
      </c>
      <c r="C4" s="76" t="s">
        <v>150</v>
      </c>
      <c r="D4" s="86" t="s">
        <v>8</v>
      </c>
      <c r="E4" s="86" t="s">
        <v>3</v>
      </c>
      <c r="F4" s="86" t="s">
        <v>69</v>
      </c>
      <c r="G4" s="76" t="s">
        <v>150</v>
      </c>
      <c r="H4" s="86" t="s">
        <v>8</v>
      </c>
      <c r="I4" s="86" t="s">
        <v>9</v>
      </c>
    </row>
    <row r="5" s="82" customFormat="1" customHeight="1" spans="1:9">
      <c r="A5" s="87" t="s">
        <v>70</v>
      </c>
      <c r="B5" s="81">
        <v>22401</v>
      </c>
      <c r="C5" s="88">
        <v>70000</v>
      </c>
      <c r="D5" s="89">
        <f t="shared" ref="D5:D8" si="0">IFERROR(((C5/B5)-1)*100,"")</f>
        <v>212.486049729923</v>
      </c>
      <c r="E5" s="87" t="s">
        <v>71</v>
      </c>
      <c r="F5" s="81">
        <v>11</v>
      </c>
      <c r="G5" s="88">
        <v>11</v>
      </c>
      <c r="H5" s="89">
        <f t="shared" ref="H5:H13" si="1">IFERROR(((G5/F5)-1)*100,"")</f>
        <v>0</v>
      </c>
      <c r="I5" s="92"/>
    </row>
    <row r="6" s="82" customFormat="1" customHeight="1" spans="1:9">
      <c r="A6" s="87" t="s">
        <v>72</v>
      </c>
      <c r="B6" s="81"/>
      <c r="C6" s="88"/>
      <c r="D6" s="89" t="str">
        <f t="shared" si="0"/>
        <v/>
      </c>
      <c r="E6" s="87" t="s">
        <v>73</v>
      </c>
      <c r="F6" s="81">
        <v>125</v>
      </c>
      <c r="G6" s="81">
        <v>125</v>
      </c>
      <c r="H6" s="89">
        <f t="shared" si="1"/>
        <v>0</v>
      </c>
      <c r="I6" s="92"/>
    </row>
    <row r="7" s="82" customFormat="1" customHeight="1" spans="1:9">
      <c r="A7" s="87" t="s">
        <v>74</v>
      </c>
      <c r="B7" s="81">
        <v>807</v>
      </c>
      <c r="C7" s="88">
        <v>1850</v>
      </c>
      <c r="D7" s="89">
        <f t="shared" si="0"/>
        <v>129.244114002478</v>
      </c>
      <c r="E7" s="87" t="s">
        <v>75</v>
      </c>
      <c r="F7" s="81">
        <v>23863</v>
      </c>
      <c r="G7" s="81">
        <v>54156</v>
      </c>
      <c r="H7" s="89">
        <f t="shared" si="1"/>
        <v>126.945480450907</v>
      </c>
      <c r="I7" s="92"/>
    </row>
    <row r="8" s="82" customFormat="1" customHeight="1" spans="1:9">
      <c r="A8" s="87" t="s">
        <v>76</v>
      </c>
      <c r="B8" s="81">
        <v>45846</v>
      </c>
      <c r="C8" s="88">
        <v>80000</v>
      </c>
      <c r="D8" s="89">
        <f t="shared" si="0"/>
        <v>74.497229856476</v>
      </c>
      <c r="E8" s="87" t="s">
        <v>77</v>
      </c>
      <c r="F8" s="81"/>
      <c r="G8" s="81"/>
      <c r="H8" s="89" t="str">
        <f t="shared" si="1"/>
        <v/>
      </c>
      <c r="I8" s="92"/>
    </row>
    <row r="9" s="82" customFormat="1" customHeight="1" spans="1:9">
      <c r="A9" s="87"/>
      <c r="B9" s="81"/>
      <c r="C9" s="88"/>
      <c r="D9" s="89"/>
      <c r="E9" s="87" t="s">
        <v>78</v>
      </c>
      <c r="F9" s="81">
        <v>6365</v>
      </c>
      <c r="G9" s="88">
        <v>8331</v>
      </c>
      <c r="H9" s="89">
        <f t="shared" si="1"/>
        <v>30.8876669285153</v>
      </c>
      <c r="I9" s="92"/>
    </row>
    <row r="10" s="82" customFormat="1" customHeight="1" spans="1:9">
      <c r="A10" s="87"/>
      <c r="B10" s="81"/>
      <c r="C10" s="88"/>
      <c r="D10" s="89" t="str">
        <f t="shared" ref="D10:D12" si="2">IFERROR(((C10/B10)-1)*100,"")</f>
        <v/>
      </c>
      <c r="E10" s="87" t="s">
        <v>79</v>
      </c>
      <c r="F10" s="81">
        <v>151997</v>
      </c>
      <c r="G10" s="88">
        <v>41330</v>
      </c>
      <c r="H10" s="89">
        <f t="shared" si="1"/>
        <v>-72.808673855405</v>
      </c>
      <c r="I10" s="93"/>
    </row>
    <row r="11" s="82" customFormat="1" ht="47" customHeight="1" spans="1:9">
      <c r="A11" s="81" t="s">
        <v>80</v>
      </c>
      <c r="B11" s="81">
        <f>SUM(B5:B9)</f>
        <v>69054</v>
      </c>
      <c r="C11" s="81">
        <f>SUM(C5:C9)</f>
        <v>151850</v>
      </c>
      <c r="D11" s="89">
        <f t="shared" si="2"/>
        <v>119.900367828077</v>
      </c>
      <c r="E11" s="81" t="s">
        <v>81</v>
      </c>
      <c r="F11" s="81">
        <f>SUM(F5:F10)</f>
        <v>182361</v>
      </c>
      <c r="G11" s="81">
        <f>SUM(G5:G10)</f>
        <v>103953</v>
      </c>
      <c r="H11" s="89">
        <f t="shared" si="1"/>
        <v>-42.9960353365029</v>
      </c>
      <c r="I11" s="93" t="s">
        <v>305</v>
      </c>
    </row>
    <row r="12" s="82" customFormat="1" customHeight="1" spans="1:9">
      <c r="A12" s="87" t="s">
        <v>82</v>
      </c>
      <c r="B12" s="81">
        <v>924</v>
      </c>
      <c r="C12" s="88">
        <v>1000</v>
      </c>
      <c r="D12" s="89">
        <f t="shared" si="2"/>
        <v>8.22510822510822</v>
      </c>
      <c r="E12" s="87" t="s">
        <v>83</v>
      </c>
      <c r="F12" s="81">
        <v>100</v>
      </c>
      <c r="G12" s="88">
        <v>100</v>
      </c>
      <c r="H12" s="90">
        <f t="shared" si="1"/>
        <v>0</v>
      </c>
      <c r="I12" s="91"/>
    </row>
    <row r="13" s="82" customFormat="1" customHeight="1" spans="1:9">
      <c r="A13" s="87" t="s">
        <v>306</v>
      </c>
      <c r="B13" s="81">
        <v>8359</v>
      </c>
      <c r="C13" s="88"/>
      <c r="D13" s="89"/>
      <c r="E13" s="87" t="s">
        <v>307</v>
      </c>
      <c r="F13" s="81">
        <v>8359</v>
      </c>
      <c r="G13" s="88"/>
      <c r="H13" s="89"/>
      <c r="I13" s="91"/>
    </row>
    <row r="14" s="82" customFormat="1" customHeight="1" spans="1:9">
      <c r="A14" s="87" t="s">
        <v>86</v>
      </c>
      <c r="B14" s="81">
        <v>112200</v>
      </c>
      <c r="C14" s="88"/>
      <c r="D14" s="89"/>
      <c r="E14" s="91"/>
      <c r="F14" s="91"/>
      <c r="G14" s="88"/>
      <c r="H14" s="91"/>
      <c r="I14" s="91"/>
    </row>
    <row r="15" s="82" customFormat="1" customHeight="1" spans="1:9">
      <c r="A15" s="87" t="s">
        <v>87</v>
      </c>
      <c r="B15" s="81">
        <v>255</v>
      </c>
      <c r="C15" s="88"/>
      <c r="D15" s="89"/>
      <c r="E15" s="87" t="s">
        <v>88</v>
      </c>
      <c r="F15" s="81"/>
      <c r="G15" s="88">
        <v>49265</v>
      </c>
      <c r="H15" s="89" t="str">
        <f t="shared" ref="H15:H17" si="3">IFERROR(((G15/F15)-1)*100,"")</f>
        <v/>
      </c>
      <c r="I15" s="91"/>
    </row>
    <row r="16" s="82" customFormat="1" customHeight="1" spans="1:9">
      <c r="A16" s="87" t="s">
        <v>89</v>
      </c>
      <c r="B16" s="81">
        <v>496</v>
      </c>
      <c r="C16" s="88">
        <v>468</v>
      </c>
      <c r="D16" s="89"/>
      <c r="E16" s="87" t="s">
        <v>90</v>
      </c>
      <c r="F16" s="81">
        <v>468</v>
      </c>
      <c r="G16" s="88"/>
      <c r="H16" s="89"/>
      <c r="I16" s="91"/>
    </row>
    <row r="17" s="82" customFormat="1" customHeight="1" spans="1:9">
      <c r="A17" s="81" t="s">
        <v>91</v>
      </c>
      <c r="B17" s="81">
        <f t="shared" ref="B17:G17" si="4">SUM(B11:B16)</f>
        <v>191288</v>
      </c>
      <c r="C17" s="81">
        <f t="shared" si="4"/>
        <v>153318</v>
      </c>
      <c r="D17" s="89">
        <f>IFERROR(((C17/B17)-1)*100,"")</f>
        <v>-19.8496507883401</v>
      </c>
      <c r="E17" s="81" t="s">
        <v>65</v>
      </c>
      <c r="F17" s="81">
        <f t="shared" si="4"/>
        <v>191288</v>
      </c>
      <c r="G17" s="81">
        <f t="shared" si="4"/>
        <v>153318</v>
      </c>
      <c r="H17" s="89">
        <f t="shared" si="3"/>
        <v>-19.8496507883401</v>
      </c>
      <c r="I17" s="91"/>
    </row>
    <row r="18" customHeight="1" spans="7:7">
      <c r="G18" s="83">
        <f>C17-G17</f>
        <v>0</v>
      </c>
    </row>
  </sheetData>
  <mergeCells count="3">
    <mergeCell ref="A1:B1"/>
    <mergeCell ref="A2:I2"/>
    <mergeCell ref="G3:I3"/>
  </mergeCells>
  <printOptions horizontalCentered="1"/>
  <pageMargins left="0.786805555555556" right="0.786805555555556" top="0.786805555555556" bottom="0.786805555555556" header="0.298611111111111" footer="0.511805555555556"/>
  <pageSetup paperSize="9" scale="90" firstPageNumber="22" orientation="landscape" useFirstPageNumber="1" horizontalDpi="600"/>
  <headerFooter>
    <oddFooter>&amp;C&amp;"仿宋_GB2312"&amp;12-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Zeros="0" workbookViewId="0">
      <selection activeCell="A1" sqref="A1"/>
    </sheetView>
  </sheetViews>
  <sheetFormatPr defaultColWidth="8.87962962962963" defaultRowHeight="14.4" outlineLevelCol="5"/>
  <cols>
    <col min="1" max="1" width="41.7777777777778" style="71" customWidth="1"/>
    <col min="2" max="2" width="11.6296296296296" style="71" customWidth="1"/>
    <col min="3" max="3" width="11.1296296296296" style="71" customWidth="1"/>
    <col min="4" max="4" width="35.1296296296296" style="71" customWidth="1"/>
    <col min="5" max="5" width="14.1296296296296" style="71" customWidth="1"/>
    <col min="6" max="6" width="13.3796296296296" style="71" customWidth="1"/>
    <col min="7" max="7" width="31.3796296296296" style="71" customWidth="1"/>
    <col min="8" max="16384" width="8.87962962962963" style="71"/>
  </cols>
  <sheetData>
    <row r="1" s="71" customFormat="1" spans="1:2">
      <c r="A1" s="72" t="s">
        <v>308</v>
      </c>
      <c r="B1" s="72"/>
    </row>
    <row r="2" s="71" customFormat="1" ht="25.8" spans="1:6">
      <c r="A2" s="73" t="s">
        <v>309</v>
      </c>
      <c r="B2" s="73"/>
      <c r="C2" s="73"/>
      <c r="D2" s="73"/>
      <c r="E2" s="73"/>
      <c r="F2" s="73"/>
    </row>
    <row r="3" s="71" customFormat="1" spans="1:6">
      <c r="A3" s="74"/>
      <c r="B3" s="74"/>
      <c r="F3" s="74" t="s">
        <v>2</v>
      </c>
    </row>
    <row r="4" s="71" customFormat="1" ht="36.95" customHeight="1" spans="1:6">
      <c r="A4" s="75" t="s">
        <v>3</v>
      </c>
      <c r="B4" s="75" t="s">
        <v>7</v>
      </c>
      <c r="C4" s="76" t="s">
        <v>150</v>
      </c>
      <c r="D4" s="75" t="s">
        <v>3</v>
      </c>
      <c r="E4" s="75" t="s">
        <v>7</v>
      </c>
      <c r="F4" s="76" t="s">
        <v>150</v>
      </c>
    </row>
    <row r="5" s="71" customFormat="1" ht="20" customHeight="1" spans="1:6">
      <c r="A5" s="77" t="s">
        <v>94</v>
      </c>
      <c r="B5" s="78"/>
      <c r="C5" s="78"/>
      <c r="D5" s="77" t="s">
        <v>95</v>
      </c>
      <c r="E5" s="78"/>
      <c r="F5" s="78"/>
    </row>
    <row r="6" s="71" customFormat="1" ht="20" customHeight="1" spans="1:6">
      <c r="A6" s="77" t="s">
        <v>96</v>
      </c>
      <c r="B6" s="78"/>
      <c r="C6" s="78"/>
      <c r="D6" s="77" t="s">
        <v>97</v>
      </c>
      <c r="E6" s="78">
        <f>E7+E8+E9</f>
        <v>29</v>
      </c>
      <c r="F6" s="78">
        <f>F7+F8+F9</f>
        <v>47</v>
      </c>
    </row>
    <row r="7" s="71" customFormat="1" ht="20" customHeight="1" spans="1:6">
      <c r="A7" s="77" t="s">
        <v>98</v>
      </c>
      <c r="B7" s="78"/>
      <c r="C7" s="78"/>
      <c r="D7" s="77" t="s">
        <v>99</v>
      </c>
      <c r="E7" s="78">
        <v>29</v>
      </c>
      <c r="F7" s="78">
        <v>47</v>
      </c>
    </row>
    <row r="8" s="71" customFormat="1" ht="20" customHeight="1" spans="1:6">
      <c r="A8" s="77" t="s">
        <v>100</v>
      </c>
      <c r="B8" s="78"/>
      <c r="C8" s="78"/>
      <c r="D8" s="77" t="s">
        <v>101</v>
      </c>
      <c r="E8" s="78"/>
      <c r="F8" s="78"/>
    </row>
    <row r="9" s="71" customFormat="1" ht="20" customHeight="1" spans="1:6">
      <c r="A9" s="77" t="s">
        <v>102</v>
      </c>
      <c r="B9" s="78"/>
      <c r="C9" s="78"/>
      <c r="D9" s="77" t="s">
        <v>103</v>
      </c>
      <c r="E9" s="78"/>
      <c r="F9" s="78"/>
    </row>
    <row r="10" s="71" customFormat="1" ht="20" customHeight="1" spans="1:6">
      <c r="A10" s="79" t="s">
        <v>104</v>
      </c>
      <c r="B10" s="78"/>
      <c r="C10" s="78"/>
      <c r="D10" s="77" t="s">
        <v>105</v>
      </c>
      <c r="E10" s="78"/>
      <c r="F10" s="78"/>
    </row>
    <row r="11" s="71" customFormat="1" ht="20" customHeight="1" spans="1:6">
      <c r="A11" s="79" t="s">
        <v>106</v>
      </c>
      <c r="B11" s="78"/>
      <c r="C11" s="78"/>
      <c r="D11" s="80" t="s">
        <v>107</v>
      </c>
      <c r="E11" s="78">
        <v>34854</v>
      </c>
      <c r="F11" s="78">
        <v>1000</v>
      </c>
    </row>
    <row r="12" s="71" customFormat="1" ht="20" customHeight="1" spans="1:6">
      <c r="A12" s="79" t="s">
        <v>108</v>
      </c>
      <c r="B12" s="78"/>
      <c r="C12" s="78"/>
      <c r="D12" s="77"/>
      <c r="E12" s="78"/>
      <c r="F12" s="78"/>
    </row>
    <row r="13" ht="24" customHeight="1" spans="1:6">
      <c r="A13" s="77" t="s">
        <v>109</v>
      </c>
      <c r="B13" s="78">
        <v>34854</v>
      </c>
      <c r="C13" s="78"/>
      <c r="D13" s="77"/>
      <c r="E13" s="78"/>
      <c r="F13" s="78"/>
    </row>
    <row r="14" ht="24" customHeight="1" spans="1:6">
      <c r="A14" s="77" t="s">
        <v>110</v>
      </c>
      <c r="B14" s="78"/>
      <c r="C14" s="78"/>
      <c r="D14" s="77"/>
      <c r="E14" s="78"/>
      <c r="F14" s="78"/>
    </row>
    <row r="15" ht="24" customHeight="1" spans="1:6">
      <c r="A15" s="77" t="s">
        <v>111</v>
      </c>
      <c r="B15" s="78"/>
      <c r="C15" s="78">
        <v>1000</v>
      </c>
      <c r="D15" s="77"/>
      <c r="E15" s="78"/>
      <c r="F15" s="78"/>
    </row>
    <row r="16" ht="24" customHeight="1" spans="1:6">
      <c r="A16" s="77"/>
      <c r="B16" s="78"/>
      <c r="C16" s="78"/>
      <c r="D16" s="77"/>
      <c r="E16" s="78"/>
      <c r="F16" s="78"/>
    </row>
    <row r="17" ht="24" customHeight="1" spans="1:6">
      <c r="A17" s="78" t="s">
        <v>112</v>
      </c>
      <c r="B17" s="78">
        <f>B5+B9+B13+B14+B15</f>
        <v>34854</v>
      </c>
      <c r="C17" s="78">
        <f>C5+C9+C13+C14+C15</f>
        <v>1000</v>
      </c>
      <c r="D17" s="78" t="s">
        <v>113</v>
      </c>
      <c r="E17" s="78">
        <f>E5+E6+E10+E11</f>
        <v>34883</v>
      </c>
      <c r="F17" s="78">
        <f>F5+F6+F10+F11</f>
        <v>1047</v>
      </c>
    </row>
    <row r="18" ht="24" customHeight="1" spans="1:6">
      <c r="A18" s="81" t="s">
        <v>114</v>
      </c>
      <c r="B18" s="78">
        <v>38</v>
      </c>
      <c r="C18" s="78">
        <v>38</v>
      </c>
      <c r="D18" s="78"/>
      <c r="E18" s="78"/>
      <c r="F18" s="78"/>
    </row>
    <row r="19" ht="24" customHeight="1" spans="1:6">
      <c r="A19" s="78" t="s">
        <v>115</v>
      </c>
      <c r="B19" s="78"/>
      <c r="C19" s="78">
        <v>9</v>
      </c>
      <c r="D19" s="78" t="s">
        <v>116</v>
      </c>
      <c r="E19" s="78">
        <f>B20-E17</f>
        <v>9</v>
      </c>
      <c r="F19" s="78">
        <f>C20-F17</f>
        <v>0</v>
      </c>
    </row>
    <row r="20" ht="24" customHeight="1" spans="1:6">
      <c r="A20" s="78" t="s">
        <v>117</v>
      </c>
      <c r="B20" s="78">
        <f>B5+B9+B13+B14+B15+B18+B19</f>
        <v>34892</v>
      </c>
      <c r="C20" s="78">
        <f>C5+C9+C13+C14+C15+C18+C19</f>
        <v>1047</v>
      </c>
      <c r="D20" s="78" t="s">
        <v>118</v>
      </c>
      <c r="E20" s="78">
        <f>E17+E19</f>
        <v>34892</v>
      </c>
      <c r="F20" s="78">
        <f>F17+F19</f>
        <v>1047</v>
      </c>
    </row>
    <row r="21" ht="24" customHeight="1"/>
  </sheetData>
  <mergeCells count="1">
    <mergeCell ref="A2:F2"/>
  </mergeCells>
  <printOptions horizontalCentered="1"/>
  <pageMargins left="0.786805555555556" right="0.786805555555556" top="0.786805555555556" bottom="0.786805555555556" header="0.298611111111111" footer="0.511805555555556"/>
  <pageSetup paperSize="9" firstPageNumber="23" orientation="landscape" useFirstPageNumber="1" horizontalDpi="600"/>
  <headerFooter>
    <oddFooter>&amp;C&amp;"仿宋_GB2312"&amp;12-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Zeros="0" workbookViewId="0">
      <selection activeCell="A30" sqref="A30"/>
    </sheetView>
  </sheetViews>
  <sheetFormatPr defaultColWidth="8.87962962962963" defaultRowHeight="14.4"/>
  <cols>
    <col min="1" max="1" width="31.5" style="53" customWidth="1"/>
    <col min="2" max="2" width="11" style="55" customWidth="1"/>
    <col min="3" max="3" width="12.3796296296296" style="55" customWidth="1"/>
    <col min="4" max="4" width="14.25" style="55" customWidth="1"/>
    <col min="5" max="5" width="15.75" style="55" customWidth="1"/>
    <col min="6" max="6" width="11.25" style="55" customWidth="1"/>
    <col min="7" max="7" width="12.8796296296296" style="55" customWidth="1"/>
    <col min="8" max="8" width="11.6296296296296" style="55" customWidth="1"/>
    <col min="9" max="9" width="12.6296296296296" style="55" customWidth="1"/>
    <col min="10" max="16384" width="8.87962962962963" style="53"/>
  </cols>
  <sheetData>
    <row r="1" s="53" customFormat="1" spans="1:9">
      <c r="A1" s="1" t="s">
        <v>310</v>
      </c>
      <c r="B1" s="55"/>
      <c r="C1" s="55"/>
      <c r="D1" s="55"/>
      <c r="E1" s="55"/>
      <c r="F1" s="55"/>
      <c r="G1" s="55"/>
      <c r="H1" s="55"/>
      <c r="I1" s="55"/>
    </row>
    <row r="2" s="53" customFormat="1" ht="25.8" spans="1:9">
      <c r="A2" s="56" t="s">
        <v>311</v>
      </c>
      <c r="B2" s="56"/>
      <c r="C2" s="56"/>
      <c r="D2" s="56"/>
      <c r="E2" s="56"/>
      <c r="F2" s="56"/>
      <c r="G2" s="56"/>
      <c r="H2" s="56"/>
      <c r="I2" s="56"/>
    </row>
    <row r="3" s="54" customFormat="1" ht="18" customHeight="1" spans="1:9">
      <c r="A3" s="57"/>
      <c r="B3" s="58"/>
      <c r="C3" s="59"/>
      <c r="D3" s="59"/>
      <c r="E3" s="59"/>
      <c r="F3" s="59"/>
      <c r="G3" s="59"/>
      <c r="H3" s="60" t="s">
        <v>2</v>
      </c>
      <c r="I3" s="60"/>
    </row>
    <row r="4" s="53" customFormat="1" ht="18" customHeight="1" spans="1:10">
      <c r="A4" s="61" t="s">
        <v>121</v>
      </c>
      <c r="B4" s="62" t="s">
        <v>122</v>
      </c>
      <c r="C4" s="63" t="s">
        <v>312</v>
      </c>
      <c r="D4" s="64" t="s">
        <v>313</v>
      </c>
      <c r="E4" s="64" t="s">
        <v>314</v>
      </c>
      <c r="F4" s="64" t="s">
        <v>315</v>
      </c>
      <c r="G4" s="65" t="s">
        <v>127</v>
      </c>
      <c r="H4" s="65" t="s">
        <v>128</v>
      </c>
      <c r="I4" s="65" t="s">
        <v>129</v>
      </c>
      <c r="J4" s="70"/>
    </row>
    <row r="5" s="53" customFormat="1" ht="18" customHeight="1" spans="1:10">
      <c r="A5" s="61"/>
      <c r="B5" s="62"/>
      <c r="C5" s="63" t="s">
        <v>316</v>
      </c>
      <c r="D5" s="64" t="s">
        <v>316</v>
      </c>
      <c r="E5" s="64" t="s">
        <v>317</v>
      </c>
      <c r="F5" s="64" t="s">
        <v>318</v>
      </c>
      <c r="G5" s="62"/>
      <c r="H5" s="62"/>
      <c r="I5" s="62"/>
      <c r="J5" s="70"/>
    </row>
    <row r="6" s="53" customFormat="1" ht="22" customHeight="1" spans="1:9">
      <c r="A6" s="66" t="s">
        <v>130</v>
      </c>
      <c r="B6" s="67">
        <f t="shared" ref="B6:B22" si="0">SUM(D6:E6)</f>
        <v>33095.8</v>
      </c>
      <c r="C6" s="67"/>
      <c r="D6" s="67">
        <v>9312.43</v>
      </c>
      <c r="E6" s="67">
        <v>23783.37</v>
      </c>
      <c r="F6" s="67"/>
      <c r="G6" s="67"/>
      <c r="H6" s="67"/>
      <c r="I6" s="67"/>
    </row>
    <row r="7" s="53" customFormat="1" ht="22" customHeight="1" spans="1:9">
      <c r="A7" s="66" t="s">
        <v>131</v>
      </c>
      <c r="B7" s="67">
        <f t="shared" si="0"/>
        <v>13857.5</v>
      </c>
      <c r="C7" s="67"/>
      <c r="D7" s="67">
        <v>4559.09</v>
      </c>
      <c r="E7" s="67">
        <v>9298.41</v>
      </c>
      <c r="F7" s="67"/>
      <c r="G7" s="67"/>
      <c r="H7" s="67"/>
      <c r="I7" s="67"/>
    </row>
    <row r="8" s="53" customFormat="1" ht="22" customHeight="1" spans="1:9">
      <c r="A8" s="66" t="s">
        <v>132</v>
      </c>
      <c r="B8" s="67">
        <f t="shared" si="0"/>
        <v>85.9</v>
      </c>
      <c r="C8" s="67"/>
      <c r="D8" s="67">
        <v>74</v>
      </c>
      <c r="E8" s="67">
        <v>11.9</v>
      </c>
      <c r="F8" s="67"/>
      <c r="G8" s="67"/>
      <c r="H8" s="67"/>
      <c r="I8" s="67"/>
    </row>
    <row r="9" s="53" customFormat="1" ht="22" customHeight="1" spans="1:9">
      <c r="A9" s="66" t="s">
        <v>133</v>
      </c>
      <c r="B9" s="67">
        <f t="shared" si="0"/>
        <v>18766.84</v>
      </c>
      <c r="C9" s="67"/>
      <c r="D9" s="67">
        <v>4666.84</v>
      </c>
      <c r="E9" s="67">
        <v>14100</v>
      </c>
      <c r="F9" s="67"/>
      <c r="G9" s="67"/>
      <c r="H9" s="67"/>
      <c r="I9" s="67"/>
    </row>
    <row r="10" s="53" customFormat="1" ht="22" customHeight="1" spans="1:9">
      <c r="A10" s="66" t="s">
        <v>134</v>
      </c>
      <c r="B10" s="67">
        <f t="shared" si="0"/>
        <v>0</v>
      </c>
      <c r="C10" s="67"/>
      <c r="D10" s="67"/>
      <c r="E10" s="67"/>
      <c r="F10" s="67"/>
      <c r="G10" s="67"/>
      <c r="H10" s="67"/>
      <c r="I10" s="67"/>
    </row>
    <row r="11" s="53" customFormat="1" ht="22" customHeight="1" spans="1:9">
      <c r="A11" s="66" t="s">
        <v>135</v>
      </c>
      <c r="B11" s="67">
        <f t="shared" si="0"/>
        <v>1.5</v>
      </c>
      <c r="C11" s="67"/>
      <c r="D11" s="67">
        <v>1.5</v>
      </c>
      <c r="E11" s="67"/>
      <c r="F11" s="67"/>
      <c r="G11" s="67"/>
      <c r="H11" s="67"/>
      <c r="I11" s="67"/>
    </row>
    <row r="12" s="53" customFormat="1" ht="22" customHeight="1" spans="1:9">
      <c r="A12" s="66" t="s">
        <v>136</v>
      </c>
      <c r="B12" s="67">
        <f t="shared" si="0"/>
        <v>384.06</v>
      </c>
      <c r="C12" s="67"/>
      <c r="D12" s="67">
        <v>11</v>
      </c>
      <c r="E12" s="67">
        <v>373.06</v>
      </c>
      <c r="F12" s="67"/>
      <c r="G12" s="67"/>
      <c r="H12" s="67"/>
      <c r="I12" s="67"/>
    </row>
    <row r="13" s="53" customFormat="1" ht="22" customHeight="1" spans="1:9">
      <c r="A13" s="66" t="s">
        <v>137</v>
      </c>
      <c r="B13" s="67">
        <f t="shared" si="0"/>
        <v>0</v>
      </c>
      <c r="C13" s="67"/>
      <c r="D13" s="67"/>
      <c r="E13" s="67"/>
      <c r="F13" s="67"/>
      <c r="G13" s="67"/>
      <c r="H13" s="67"/>
      <c r="I13" s="67"/>
    </row>
    <row r="14" s="53" customFormat="1" ht="22" customHeight="1" spans="1:9">
      <c r="A14" s="66" t="s">
        <v>138</v>
      </c>
      <c r="B14" s="67">
        <f t="shared" si="0"/>
        <v>0</v>
      </c>
      <c r="C14" s="67"/>
      <c r="D14" s="67"/>
      <c r="E14" s="67"/>
      <c r="F14" s="67"/>
      <c r="G14" s="67"/>
      <c r="H14" s="67"/>
      <c r="I14" s="67"/>
    </row>
    <row r="15" s="53" customFormat="1" ht="22" customHeight="1" spans="1:9">
      <c r="A15" s="66" t="s">
        <v>139</v>
      </c>
      <c r="B15" s="67">
        <f t="shared" si="0"/>
        <v>28808.91</v>
      </c>
      <c r="C15" s="67"/>
      <c r="D15" s="67">
        <v>5025.53</v>
      </c>
      <c r="E15" s="67">
        <v>23783.38</v>
      </c>
      <c r="F15" s="67"/>
      <c r="G15" s="67"/>
      <c r="H15" s="67"/>
      <c r="I15" s="67"/>
    </row>
    <row r="16" s="53" customFormat="1" ht="22" customHeight="1" spans="1:9">
      <c r="A16" s="66" t="s">
        <v>140</v>
      </c>
      <c r="B16" s="67">
        <f t="shared" si="0"/>
        <v>28458.62</v>
      </c>
      <c r="C16" s="67"/>
      <c r="D16" s="67">
        <v>5019.83</v>
      </c>
      <c r="E16" s="67">
        <v>23438.79</v>
      </c>
      <c r="F16" s="67"/>
      <c r="G16" s="67"/>
      <c r="H16" s="67"/>
      <c r="I16" s="67"/>
    </row>
    <row r="17" s="53" customFormat="1" ht="22" customHeight="1" spans="1:9">
      <c r="A17" s="66" t="s">
        <v>141</v>
      </c>
      <c r="B17" s="67">
        <f t="shared" si="0"/>
        <v>255.34</v>
      </c>
      <c r="C17" s="67"/>
      <c r="D17" s="67"/>
      <c r="E17" s="67">
        <v>255.34</v>
      </c>
      <c r="F17" s="67"/>
      <c r="G17" s="67"/>
      <c r="H17" s="67"/>
      <c r="I17" s="67"/>
    </row>
    <row r="18" s="53" customFormat="1" ht="22" customHeight="1" spans="1:9">
      <c r="A18" s="66" t="s">
        <v>142</v>
      </c>
      <c r="B18" s="67">
        <f t="shared" si="0"/>
        <v>94.95</v>
      </c>
      <c r="C18" s="67"/>
      <c r="D18" s="67">
        <v>5.7</v>
      </c>
      <c r="E18" s="67">
        <v>89.25</v>
      </c>
      <c r="F18" s="67"/>
      <c r="G18" s="67"/>
      <c r="H18" s="67"/>
      <c r="I18" s="67"/>
    </row>
    <row r="19" s="53" customFormat="1" ht="22" customHeight="1" spans="1:9">
      <c r="A19" s="66" t="s">
        <v>143</v>
      </c>
      <c r="B19" s="67">
        <f t="shared" si="0"/>
        <v>0</v>
      </c>
      <c r="C19" s="67"/>
      <c r="D19" s="67"/>
      <c r="E19" s="67"/>
      <c r="F19" s="67"/>
      <c r="G19" s="67"/>
      <c r="H19" s="67"/>
      <c r="I19" s="67"/>
    </row>
    <row r="20" s="53" customFormat="1" ht="22" customHeight="1" spans="1:9">
      <c r="A20" s="66" t="s">
        <v>144</v>
      </c>
      <c r="B20" s="67">
        <f t="shared" si="0"/>
        <v>0</v>
      </c>
      <c r="C20" s="67"/>
      <c r="D20" s="67"/>
      <c r="E20" s="67"/>
      <c r="F20" s="67"/>
      <c r="G20" s="67"/>
      <c r="H20" s="67"/>
      <c r="I20" s="67"/>
    </row>
    <row r="21" s="53" customFormat="1" ht="22" customHeight="1" spans="1:9">
      <c r="A21" s="66" t="s">
        <v>145</v>
      </c>
      <c r="B21" s="67">
        <f t="shared" si="0"/>
        <v>4286.9</v>
      </c>
      <c r="C21" s="67"/>
      <c r="D21" s="67">
        <v>4286.9</v>
      </c>
      <c r="E21" s="67">
        <v>0</v>
      </c>
      <c r="F21" s="67"/>
      <c r="G21" s="67"/>
      <c r="H21" s="67"/>
      <c r="I21" s="67"/>
    </row>
    <row r="22" s="53" customFormat="1" ht="22" customHeight="1" spans="1:9">
      <c r="A22" s="66" t="s">
        <v>146</v>
      </c>
      <c r="B22" s="67">
        <f t="shared" si="0"/>
        <v>25116.78</v>
      </c>
      <c r="C22" s="67"/>
      <c r="D22" s="67">
        <v>22250.47</v>
      </c>
      <c r="E22" s="67">
        <v>2866.31</v>
      </c>
      <c r="F22" s="67"/>
      <c r="G22" s="67"/>
      <c r="H22" s="67"/>
      <c r="I22" s="67"/>
    </row>
    <row r="23" s="53" customFormat="1" ht="50" customHeight="1" spans="1:9">
      <c r="A23" s="68" t="s">
        <v>147</v>
      </c>
      <c r="B23" s="69"/>
      <c r="C23" s="69"/>
      <c r="D23" s="69"/>
      <c r="E23" s="69"/>
      <c r="F23" s="69"/>
      <c r="G23" s="69"/>
      <c r="H23" s="69"/>
      <c r="I23" s="69"/>
    </row>
  </sheetData>
  <mergeCells count="8">
    <mergeCell ref="A2:I2"/>
    <mergeCell ref="H3:I3"/>
    <mergeCell ref="A23:I23"/>
    <mergeCell ref="A4:A5"/>
    <mergeCell ref="B4:B5"/>
    <mergeCell ref="G4:G5"/>
    <mergeCell ref="H4:H5"/>
    <mergeCell ref="I4:I5"/>
  </mergeCells>
  <printOptions horizontalCentered="1"/>
  <pageMargins left="0.786805555555556" right="0.786805555555556" top="0.786805555555556" bottom="0.786805555555556" header="0.298611111111111" footer="0.511805555555556"/>
  <pageSetup paperSize="9" scale="98" firstPageNumber="24" orientation="landscape" useFirstPageNumber="1" horizontalDpi="600"/>
  <headerFooter>
    <oddFooter>&amp;C&amp;"仿宋_GB2312"&amp;12-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23年公共预算收支表</vt:lpstr>
      <vt:lpstr>23年基金收支表</vt:lpstr>
      <vt:lpstr>23年国资收支表</vt:lpstr>
      <vt:lpstr>23年社保基金收支表</vt:lpstr>
      <vt:lpstr>24年公共收支</vt:lpstr>
      <vt:lpstr>24年科目支出</vt:lpstr>
      <vt:lpstr>24年基金收支</vt:lpstr>
      <vt:lpstr>24年国资收支</vt:lpstr>
      <vt:lpstr>24年社保基金收支</vt:lpstr>
      <vt:lpstr>24年政府采购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笃行</cp:lastModifiedBy>
  <dcterms:created xsi:type="dcterms:W3CDTF">2020-12-21T16:18:00Z</dcterms:created>
  <cp:lastPrinted>2021-01-26T23:47:00Z</cp:lastPrinted>
  <dcterms:modified xsi:type="dcterms:W3CDTF">2024-01-11T07:48:31Z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D17780166CB74613BCA9ADA24F158A5A_13</vt:lpwstr>
  </property>
</Properties>
</file>