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86"/>
  </bookViews>
  <sheets>
    <sheet name="2023年一般公共预算收支" sheetId="1" r:id="rId1"/>
    <sheet name="2023年地方一般公共预算收入" sheetId="3" r:id="rId2"/>
    <sheet name="2023年一般公共预算支出" sheetId="2" r:id="rId3"/>
    <sheet name="2023年政府性基金预算" sheetId="4" r:id="rId4"/>
    <sheet name="2023年国有资本经营" sheetId="5" r:id="rId5"/>
    <sheet name="2023年社会保险基金" sheetId="6" r:id="rId6"/>
    <sheet name="2023年财政重点项目绩效评价情况表" sheetId="8" r:id="rId7"/>
  </sheets>
  <definedNames>
    <definedName name="_xlnm.Print_Area" localSheetId="3">'2023年政府性基金预算'!$A$1:$K$20</definedName>
    <definedName name="_xlnm.Print_Titles" localSheetId="2">'2023年一般公共预算支出'!$1:$4</definedName>
    <definedName name="_xlnm.Print_Area" localSheetId="0">'2023年一般公共预算收支'!$A$1:$L$21</definedName>
    <definedName name="_xlnm.Print_Area" localSheetId="1">'2023年地方一般公共预算收入'!$A$1:$D$26</definedName>
    <definedName name="_xlnm.Print_Titles" localSheetId="6">'2023年财政重点项目绩效评价情况表'!$1:$4</definedName>
    <definedName name="_xlnm.Print_Area" localSheetId="2">'2023年一般公共预算支出'!$A$1:$D$28</definedName>
  </definedNames>
  <calcPr calcId="144525"/>
</workbook>
</file>

<file path=xl/sharedStrings.xml><?xml version="1.0" encoding="utf-8"?>
<sst xmlns="http://schemas.openxmlformats.org/spreadsheetml/2006/main" count="245" uniqueCount="226">
  <si>
    <t>附件1</t>
  </si>
  <si>
    <t>2023年一般公共预算收支决算总表</t>
  </si>
  <si>
    <t xml:space="preserve">编制：津市市财政局   </t>
  </si>
  <si>
    <t>金额单位：万元</t>
  </si>
  <si>
    <t>预算科目</t>
  </si>
  <si>
    <t>2022年
决算数</t>
  </si>
  <si>
    <t>2023年
调整数预算</t>
  </si>
  <si>
    <t>2023年
决算数</t>
  </si>
  <si>
    <t>一、地方一般公共预算收入</t>
  </si>
  <si>
    <t>一、一般公共预算支出</t>
  </si>
  <si>
    <t xml:space="preserve">    1.税收收入</t>
  </si>
  <si>
    <t xml:space="preserve">    2.非税收入</t>
  </si>
  <si>
    <t>二、上解支出</t>
  </si>
  <si>
    <t>二、上级补助收入</t>
  </si>
  <si>
    <t xml:space="preserve">    1.体制上解</t>
  </si>
  <si>
    <t xml:space="preserve">    1.一般性转移支付收入（含返还性收入）</t>
  </si>
  <si>
    <t xml:space="preserve">    2.专项上解</t>
  </si>
  <si>
    <t xml:space="preserve">    2.专项转移支付收入</t>
  </si>
  <si>
    <t>三、地方政府一般债务还本支出</t>
  </si>
  <si>
    <t>三、债务转贷收入</t>
  </si>
  <si>
    <t xml:space="preserve">    1.再融资一般债券收入</t>
  </si>
  <si>
    <t>四、安排预算稳定调节基金</t>
  </si>
  <si>
    <t xml:space="preserve">    2.新增一般债券收入</t>
  </si>
  <si>
    <t>四、调入资金</t>
  </si>
  <si>
    <t>小计</t>
  </si>
  <si>
    <t xml:space="preserve">    1.政府性基金调入</t>
  </si>
  <si>
    <t xml:space="preserve">    2.国有资本经营调入</t>
  </si>
  <si>
    <t xml:space="preserve">    3.其他资金调入（存量）</t>
  </si>
  <si>
    <t>五、动用预算稳定调节基金</t>
  </si>
  <si>
    <t>六、上年结转</t>
  </si>
  <si>
    <t>五、结转下年支出</t>
  </si>
  <si>
    <t>收入总计</t>
  </si>
  <si>
    <t>支出总计</t>
  </si>
  <si>
    <t>附件2</t>
  </si>
  <si>
    <t>2023年地方一般公共预算收入决算情况表</t>
  </si>
  <si>
    <t xml:space="preserve">编制：津市市财政局                                                                                                     </t>
  </si>
  <si>
    <t>收入类别</t>
  </si>
  <si>
    <t>2022年</t>
  </si>
  <si>
    <t>2023年</t>
  </si>
  <si>
    <t>增减%</t>
  </si>
  <si>
    <t>决算数</t>
  </si>
  <si>
    <t>地方本级收入</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</si>
  <si>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</si>
  <si>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</si>
  <si>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</si>
  <si>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</si>
  <si>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</si>
  <si>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</si>
  <si>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</si>
  <si>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</si>
  <si>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</si>
  <si>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</si>
  <si>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</si>
  <si>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</si>
  <si>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</si>
  <si>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环境保护税</t>
  </si>
  <si>
    <t>（二）非税收入</t>
  </si>
  <si>
    <t xml:space="preserve">  专项收入</t>
  </si>
  <si>
    <t xml:space="preserve">  行政事业性收费收入</t>
  </si>
  <si>
    <t xml:space="preserve">  罚没收入</t>
  </si>
  <si>
    <t xml:space="preserve">  国有资源(资产)有偿使用收入</t>
  </si>
  <si>
    <t xml:space="preserve">  其他收入</t>
  </si>
  <si>
    <t>附件3</t>
  </si>
  <si>
    <t>2023年一般公共预算支出决算情况表</t>
  </si>
  <si>
    <t xml:space="preserve">编制：津市市财政局                                                                                                               </t>
  </si>
  <si>
    <t>比上年增减%</t>
  </si>
  <si>
    <t>一、一般公共服务</t>
  </si>
  <si>
    <t>二、国防</t>
  </si>
  <si>
    <t>三、公共安全</t>
  </si>
  <si>
    <t>四、教育</t>
  </si>
  <si>
    <t>五、科学技术</t>
  </si>
  <si>
    <t>六、文化体育与传媒</t>
  </si>
  <si>
    <t>七、社会保障和就业</t>
  </si>
  <si>
    <t>八、卫生健康</t>
  </si>
  <si>
    <t>九、节能环保</t>
  </si>
  <si>
    <t>十、城乡社区</t>
  </si>
  <si>
    <t>十一、农林水</t>
  </si>
  <si>
    <t>十二、交通运输</t>
  </si>
  <si>
    <t>十三、资源勘探电力信息等</t>
  </si>
  <si>
    <t>十四、商业服务业等事务</t>
  </si>
  <si>
    <t>十五、金融支出</t>
  </si>
  <si>
    <t>十六、自然资源海洋气象等支出</t>
  </si>
  <si>
    <t>十七、住房保障支出</t>
  </si>
  <si>
    <t>十八、粮油物资管理事务</t>
  </si>
  <si>
    <t>十九、灾害防治及应急管理支出</t>
  </si>
  <si>
    <t>二十、预备费</t>
  </si>
  <si>
    <t>二十一、其他支出</t>
  </si>
  <si>
    <t>二十二、债务付息支出</t>
  </si>
  <si>
    <t>二十三、援助其他地区支出</t>
  </si>
  <si>
    <t>地方本级支出合计</t>
  </si>
  <si>
    <t>附件4</t>
  </si>
  <si>
    <t>2023年政府性基金预算收支决算情况表</t>
  </si>
  <si>
    <t xml:space="preserve">编制：津市市财政局                                                                                                                  </t>
  </si>
  <si>
    <t>2022年决算数</t>
  </si>
  <si>
    <t>2023年调整数预算</t>
  </si>
  <si>
    <t>2023年决算数</t>
  </si>
  <si>
    <t>2022决算数</t>
  </si>
  <si>
    <t>2023决算数</t>
  </si>
  <si>
    <t>一、农业土地开发资金收入</t>
  </si>
  <si>
    <t>一、文化体育与传媒</t>
  </si>
  <si>
    <t>二、国有土地使用权出让收入</t>
  </si>
  <si>
    <t>二、社会保障和就业</t>
  </si>
  <si>
    <t>三、城市基础设施配套费</t>
  </si>
  <si>
    <t>三、城乡社区事务</t>
  </si>
  <si>
    <t>四、农业土地开发基金</t>
  </si>
  <si>
    <t>四、农林水事务</t>
  </si>
  <si>
    <t>五、污水处理费收入</t>
  </si>
  <si>
    <t>五、商业服务业事务</t>
  </si>
  <si>
    <t>六、其他政府性基金收入</t>
  </si>
  <si>
    <t>六、其他支出</t>
  </si>
  <si>
    <t>七、专项债务对应项目专项收入</t>
  </si>
  <si>
    <t>七、债务付息支出</t>
  </si>
  <si>
    <t>八、抗疫特别国债安排的支出</t>
  </si>
  <si>
    <t>政府性基金收入小计</t>
  </si>
  <si>
    <t>政府性基金支出小计</t>
  </si>
  <si>
    <t>八、上级补助收入</t>
  </si>
  <si>
    <t>九、上解支出</t>
  </si>
  <si>
    <t>九、专项债务转贷收入</t>
  </si>
  <si>
    <t>十、调出资金</t>
  </si>
  <si>
    <t xml:space="preserve">  1.再融资专项债券收入</t>
  </si>
  <si>
    <t>十一、地方政府专项债务还本支出</t>
  </si>
  <si>
    <t xml:space="preserve">  2.新增专项债券收入</t>
  </si>
  <si>
    <t>十二、 结转下年支出</t>
  </si>
  <si>
    <t>十、上年结转</t>
  </si>
  <si>
    <t>十一、调入资金</t>
  </si>
  <si>
    <t>附件5</t>
  </si>
  <si>
    <t>2023年国有资本经营预算收支决算情况表</t>
  </si>
  <si>
    <t xml:space="preserve">编制：津市市财政局                                                                                                          </t>
  </si>
  <si>
    <t xml:space="preserve"> 金额单位：万元</t>
  </si>
  <si>
    <t>项    目</t>
  </si>
  <si>
    <t>2023年
调整预算数</t>
  </si>
  <si>
    <t>项     目</t>
  </si>
  <si>
    <t>一、利润收入</t>
  </si>
  <si>
    <t>一、解决历史遗留问题及改革成本支出</t>
  </si>
  <si>
    <t>二、股利、股息收入</t>
  </si>
  <si>
    <t>二、国有企业资本金注入</t>
  </si>
  <si>
    <t>三、产权转让收入</t>
  </si>
  <si>
    <t>三、国有企业政策性补贴</t>
  </si>
  <si>
    <t>四、清算收入</t>
  </si>
  <si>
    <t>四、其他国有资本经营预算支出</t>
  </si>
  <si>
    <t>五、其他国有资本经营收入</t>
  </si>
  <si>
    <t>五、调出资金</t>
  </si>
  <si>
    <t>国有资本经营收入小计</t>
  </si>
  <si>
    <t>国有资本经营支出小计</t>
  </si>
  <si>
    <t>六、上级补助收入</t>
  </si>
  <si>
    <t>六、结转下年</t>
  </si>
  <si>
    <t>七、上年结转</t>
  </si>
  <si>
    <t>收 入 总 计</t>
  </si>
  <si>
    <t>支 出 总 计</t>
  </si>
  <si>
    <t>附件6</t>
  </si>
  <si>
    <t>2023年津市市社会保险基金预算收支决算情况表</t>
  </si>
  <si>
    <t xml:space="preserve">编制：津市市财政局                                                                                            </t>
  </si>
  <si>
    <t>金额单位:万元</t>
  </si>
  <si>
    <t>项目</t>
  </si>
  <si>
    <t>合计</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</si>
  <si>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</si>
  <si>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</si>
  <si>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</si>
  <si>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</si>
  <si>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</si>
  <si>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</si>
  <si>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</si>
  <si>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 xml:space="preserve"> 一、本年收入小计</t>
  </si>
  <si>
    <t xml:space="preserve">        其中:社会保险费收入</t>
  </si>
  <si>
    <t xml:space="preserve">             　利息收入</t>
  </si>
  <si>
    <t xml:space="preserve">        　     财政补贴收入</t>
  </si>
  <si>
    <t xml:space="preserve">    　         委托投资收益</t>
  </si>
  <si>
    <t xml:space="preserve">                 其他收入</t>
  </si>
  <si>
    <t xml:space="preserve">                 转移收入</t>
  </si>
  <si>
    <t xml:space="preserve">               中央调剂资金收入</t>
  </si>
  <si>
    <t>二、本年支出小计</t>
  </si>
  <si>
    <t xml:space="preserve">        其中:社会保险待遇支出</t>
  </si>
  <si>
    <t xml:space="preserve">                 其他支出</t>
  </si>
  <si>
    <t xml:space="preserve">                 转移支出</t>
  </si>
  <si>
    <t xml:space="preserve">                 中央调剂资金支出</t>
  </si>
  <si>
    <t>三、本年收支结余</t>
  </si>
  <si>
    <t>四、年末滚存结余</t>
  </si>
  <si>
    <t>说明：企业职工基本养老保险基金、失业保险基金省级统筹，工伤保险基金、城乡居民基本医疗保险基金和职工基本医疗保险基金常德市级统筹，收支执行情况由上级社保部门统一编制，此表未反映数据</t>
  </si>
  <si>
    <t>附件7</t>
  </si>
  <si>
    <t>2023年财政重点项目预算绩效评价情况表</t>
  </si>
  <si>
    <t xml:space="preserve">编制：津市市财政局          </t>
  </si>
  <si>
    <t>序号</t>
  </si>
  <si>
    <t>项目名称</t>
  </si>
  <si>
    <t>项目概况</t>
  </si>
  <si>
    <t>绩效评价结论</t>
  </si>
  <si>
    <t>评价结果运用的具体建议</t>
  </si>
  <si>
    <t>2022年中央林业改革和省级林业生态保护修复及发展资金</t>
  </si>
  <si>
    <t>本项目是按照“十四五”林业草原保护发展规划纲要总要求设立。2022年共安排资金1055.33万元，项目实施单位津市市林业局。</t>
  </si>
  <si>
    <t>该项目得分为85.8分，总体绩效评价等级为“良”。项目增加了林草覆盖度、空气湿度，改善津市生态气候，减轻沙尘暴和浮尘天气等自然灾害。但存在缺少资金支出检查和监控制度，资金使用不合规；项目后期维护管理缺失；项目档案资料管理制度不健全等问题。</t>
  </si>
  <si>
    <t>1.强化资金管理，制定资金支出检查和监控制度。2.加强项目管理，加强对项目全过程管理和监督。3.规范项目档案资料管理，妥善处理和保管由各部门管理的资料文件，以便规范管理收发移交归档查阅借用等一系列相互关联衔接有序的工作。</t>
  </si>
  <si>
    <t>2022年生猪调出大县奖励资金</t>
  </si>
  <si>
    <t>本项目是为调动地方发展生猪产业积极性，加快津市市养猪场规模化进程，推动全市生猪产业持续稳步健康发展。2022年共安排资金454万元，项目实施单位津市市畜牧水产事务中心。</t>
  </si>
  <si>
    <t>该项目得分为85.1分，总体绩效评价等级为“良”。项目改善了养殖场环境，降低畜禽疫病传播风险，有效推动全市畜牧业生产转型升级绿色发展，发展生猪养殖产业的同时也促进了农业生产良性循环。但存在成本控制不到位；项目过程管理不到位；档案管理不规范；个别产出效益不理想等问题。</t>
  </si>
  <si>
    <t>1.完善审核流程，合理控制成本，加强对奖补资金申报资料的审核。2.完善制度建设，强化监督职能。3.规范档案管理，确保资料完整性，加大资料审核力度。4.强化合同约束，正常运行率达不到要求的，甲方按照差值部分每一个百分点1000元的金额对乙方进行扣罚。</t>
  </si>
  <si>
    <t>2022年度津市市校车专项</t>
  </si>
  <si>
    <t>为进一步加强津市市校车安全管理，保障乘坐校车学生的人身安全，根据《湖南省实施校车安全管理条例办法》等文件精神设立本项目。2022年共安排资金265.67万元，项目实施单位津市市教育局。</t>
  </si>
  <si>
    <t>该项目得分为82.4分，总体绩效评价等级为“良”。项目全面推行校车标准化管理，在全市启动运行校园安全电子监控平台，打造“放心校车”。但存在绩效目标申报欠规范；预算确定的项目资金量与实际情况不匹配；资金使用不合规；产出效益未达标等问题。</t>
  </si>
  <si>
    <t>1.准确编制绩效目标，保证绩效目标与项目内容相对应，资金使用有绩效。2.科学合理编制预算，根据项目实际情况科学合理编制预算。3.加强支付管理，优化资金使用。4.规范项目管理，提高项目效益。</t>
  </si>
  <si>
    <t>2022年度津市市高标准农田建设</t>
  </si>
  <si>
    <t>为贯彻执行津市市“十四五”规划，集中力量抓好高 标准农田建设，完善高标准农田建设规划体系，根据《关于2022年度高标准农田建设项目初步设计的批复》文件精神设立本项目，2022年共安排资金2636.24万元，项目建设单位津市市农业农村局。</t>
  </si>
  <si>
    <t>该项目得分为81.8分，总体绩效评价等级为“良”。该项目改善了农业基础条件，有效解决农田季节性干旱，农田灌溉排水得到保障。但存在制度执行不到位，支出控制不严谨；项目管理不到位，地力提升有漏洞；施工监理履职不到位，现场管理不严谨；项目实施进度滞后，验收结算不及时；工程设计不合理，产出效益不理想等问题。</t>
  </si>
  <si>
    <t>1.严格执行政府投资项目管理，对达到限额的项目须开展财政预算评审。2.加强项目管理，实施全过程监督。3.强化各方履职，严格把关质量。4.监督实施进度，及时验收结算。5.充分做好前期，确保设计合理。6.完善后期管理，提高使用绩效。</t>
  </si>
  <si>
    <t>2022年度津市市本级财政事权支出专项资金</t>
  </si>
  <si>
    <t>为持续改善全市生态环境质量，建设人与自然和谐共生的现代化新常德，根据《湖南省“十四五”生态环境保护规划》等文件精神设立本项目。2022年共安排资金161.74万元，项目实施单位常德市生态环境局津市分局。</t>
  </si>
  <si>
    <t>该项目得分为81.38分，总体绩效评价等级为“良”。该项目减少了水污染源，保障人民群众饮水安全，有效控制并改善了辖区内大气污染情况，持续保护饮用水水源地水质安全，促进环境维护机制可持续发展。但存在项目决策依据不足；财务管理不到位；服务质量监管不到位；产出效益不理想等问题。</t>
  </si>
  <si>
    <t>1.规范项目立项，合理编制预算，预算额度的确定应与实际需求相匹配。2.强化财务管理，规范资金使用。3.加强项目管理，落实考核制度。4.提升绩效产出效果，督促各乡镇制订切实可行的整改方案，采取有效改善水质措施，同时加强日常监督管理力度，进一步保障饮用水水源地水质。</t>
  </si>
  <si>
    <t>2022年度津市市计划生育事业费</t>
  </si>
  <si>
    <t>为全面落实计划生育补助政策，完善人口和计划生育利益导向机制，进一步保障计生家庭的合法权益，根据《财政部、国家卫生健康委关于提高计划生育家庭特别扶助制度扶助标准的通知》等文件精神设立本项目。2022年共安排资金1922.28万元，项目实施单位津市市卫生健康局。</t>
  </si>
  <si>
    <t>该项目得分为81.2分，总体绩效评价等级为“良”。该项目缓解了群众生活困难， 提升出生人口素质，降低出生缺陷发生风险，提高计划生育服务管理水平，建立健全了出生缺陷防治体系，促进人口长期均衡发展。但存在绩效目标申报不规范；管理制度制定未细化，制度执行欠到位；项目资金结余较大，且未及时上缴财政；项目管理不规范；部分业务档案资料不完整；部分产出效益未达标等问题。</t>
  </si>
  <si>
    <t>1.加强绩效目标管理，根据年初预算合理设置年度绩效目标，将年度目标细化分解为各指标。2.完善生育关怀资金管理办法，提高执行力。3.规范项目结余资金管理。4.加强项目监督管理。5.加强档案资料管理，加强对业务资料的审核。6.提高项目产出效益，加强项目监管，督促各业务股室及时了解目标实施进度。</t>
  </si>
  <si>
    <t>2022年五环时代全民健身中心面向公众免费开放专项资金</t>
  </si>
  <si>
    <t>本项目是为大力开展全民健身活动，推动全民参与健身活动， 提高人民群众生活质量，增强全民身体素质和体质设立。2022年共安排资金200万元，项目实施单位津市市文化旅游广电体育局。</t>
  </si>
  <si>
    <t>该项目得分为80分，总体绩效评价等级为“中”。该项目增强了市民的健身意识，提升了全民身体素质，为地方社会经济发展提供可靠的人力资源保障起到了助力作用，带动了体育消费和相关 产业发展。但存在政府付费预算偏高；项目公众知晓率不高；个别免费开放服务项目执行不到位；日常维护不够到位；缺乏项目监督监管机制等问题。</t>
  </si>
  <si>
    <t>1.加大免费开放健身活动场所的宣传力度。2.应将所有免费开放场所严格按政府与其签订的PPP协议约定，全部执行到位。3.加大全民健身中心的日常维修维护力度，努力解决好照明缺失、设施毁损、绿化整修不整洁等问题。4.建立健全项目实施的监督、考核制度。5.建议结合实际进行精准测算，对开放时段和场所进行调整，加大开放力度。</t>
  </si>
  <si>
    <t>2022年度津市市小型病险水库除险加固工程</t>
  </si>
  <si>
    <t>为保持水库的正常安全运行，增加水库的蓄水功能和灌溉效益，根据《常德市水利局关于2022年度白家湾等10座小型水库除险加固工程初步设计的批复》等文件精神设立本项目。2022年共安排资金1750.69万元，项目实施单位津市市水利局。</t>
  </si>
  <si>
    <t>该项目得分为78.5分，总体绩效评价等级为“中”。该项目保障了水库下游抵御洪水能力，使下 游免受洪涝灾害，保证了人民群众生命财产的安全。同时蓄水能力的提高，增强了农业灌溉和农村供水能力。但存在绩效目标申报不规范；资金管理欠规范；项目管理不规范；部分产出及效益未达标等问题。</t>
  </si>
  <si>
    <t>1.准确编制目标，根据年初预算金额支出内容合理设置年度绩效目标，将年度目标细化分解为各指标。2.规范资金管理，后续提高项目管理意识，强化执行项目前期工作。3.规范项目管理，建立完整的内控制度体系、严格执行流程制度，规范业务流程。4.提高项目效益。加强项目监管，提高项目产出，压实绩效责任。</t>
  </si>
  <si>
    <t>2022年城乡居民医保意外伤害保险专项资金</t>
  </si>
  <si>
    <t>本项目是为进一步完善城乡居民医疗保障体系，切实减轻参保居民就医负担，妥善解决城乡居民基本医疗保险参保人员无他方责任意外伤害保障问题设立。2022年共安排资金625.96万元，项目实施单位津市市医疗保障局。</t>
  </si>
  <si>
    <t>该项目得分为73分，总体绩效评价等级为“中”。该项目实现一站式结算，缩短了患者和就诊医疗机构办理时间，不仅方便了患者，还提高了医保基金的安全性。但存在承办工作经费支付不规范；服务质量监管不到位；承保机构赔付审核不严谨；承保机构档案管理不到位；产出效益不理想等问题。</t>
  </si>
  <si>
    <t>1.强化财务管理，规范资金使用。2.强化监管职能，落实考评制度。3.完善审核流程，落实政策执行。4.加强档案管理，确保资料齐全。5.加强政策宣传，提高满意程度。</t>
  </si>
  <si>
    <t>津市城北区公交停保站及综合停车场建设项目</t>
  </si>
  <si>
    <t>为解决市城区客运发展的需求，根据《津市市人民政府常务会议纪要》等文件精神设立本项目。2022年共安排资金974.51万元，项目实施单位津市市交通运输局。</t>
  </si>
  <si>
    <t>该项目得分为67.3分，总体绩效评价等级为“中”。充分利用澧水二桥桥下闲置空间，打造成集停车 与维修保养功能于一体的现代化大型综合交通配套工程，节约利用城市紧张的土地资源，提高了城市土地利用效率。但存在决策欠科学；过程欠规范；产出未达标；效益欠理想等问题。</t>
  </si>
  <si>
    <t>1.完善绩效目标，根据项目资金及工程量的调整，及时修改、完善绩效目标。2.加强项目管控，严格按照程序开展政府采购，加强对预算支出的管控。3.提升项目产出，加强供应商的资格预审，加强合同管理，严格按照合同条款执行，按照合同约定督促施工单位按约开、竣工，避免贻误工期。4.提升项目效益，及时向市政府提交项目的现状报告及后续的管护建议，避免因无管护单位及管护措施导致的项目损毁降低项目的使用效益。</t>
  </si>
</sst>
</file>

<file path=xl/styles.xml><?xml version="1.0" encoding="utf-8"?>
<styleSheet xmlns="http://schemas.openxmlformats.org/spreadsheetml/2006/main">
  <numFmts count="8">
    <numFmt numFmtId="176" formatCode="0_);[Red]\(0\)"/>
    <numFmt numFmtId="177" formatCode="0_ "/>
    <numFmt numFmtId="178" formatCode="0.00_ "/>
    <numFmt numFmtId="179" formatCode="0.00_);\(0.00\)"/>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40">
    <font>
      <sz val="12"/>
      <name val="宋体"/>
      <charset val="134"/>
    </font>
    <font>
      <sz val="12"/>
      <color theme="1"/>
      <name val="宋体"/>
      <charset val="134"/>
    </font>
    <font>
      <sz val="12"/>
      <name val="宋体"/>
      <charset val="134"/>
      <scheme val="minor"/>
    </font>
    <font>
      <sz val="16"/>
      <color theme="1"/>
      <name val="黑体"/>
      <charset val="134"/>
    </font>
    <font>
      <sz val="20"/>
      <name val="方正小标宋简体"/>
      <charset val="134"/>
    </font>
    <font>
      <sz val="10"/>
      <color theme="1"/>
      <name val="宋体"/>
      <charset val="134"/>
      <scheme val="minor"/>
    </font>
    <font>
      <sz val="10"/>
      <name val="方正黑体_GBK"/>
      <charset val="134"/>
    </font>
    <font>
      <sz val="10"/>
      <name val="宋体"/>
      <charset val="134"/>
      <scheme val="minor"/>
    </font>
    <font>
      <b/>
      <sz val="12"/>
      <name val="宋体"/>
      <charset val="134"/>
    </font>
    <font>
      <sz val="16"/>
      <name val="黑体"/>
      <charset val="134"/>
    </font>
    <font>
      <sz val="10"/>
      <name val="宋体"/>
      <charset val="134"/>
    </font>
    <font>
      <b/>
      <sz val="10"/>
      <name val="宋体"/>
      <charset val="134"/>
    </font>
    <font>
      <sz val="11"/>
      <name val="黑体"/>
      <charset val="134"/>
    </font>
    <font>
      <sz val="11"/>
      <name val="宋体"/>
      <charset val="134"/>
    </font>
    <font>
      <b/>
      <sz val="11"/>
      <name val="宋体"/>
      <charset val="134"/>
    </font>
    <font>
      <sz val="10.5"/>
      <name val="宋体"/>
      <charset val="134"/>
    </font>
    <font>
      <sz val="11"/>
      <color theme="1"/>
      <name val="宋体"/>
      <charset val="134"/>
      <scheme val="minor"/>
    </font>
    <font>
      <sz val="11"/>
      <name val="宋体"/>
      <charset val="134"/>
      <scheme val="minor"/>
    </font>
    <font>
      <b/>
      <sz val="11"/>
      <name val="宋体"/>
      <charset val="134"/>
      <scheme val="minor"/>
    </font>
    <font>
      <i/>
      <sz val="11"/>
      <color rgb="FF7F7F7F"/>
      <name val="宋体"/>
      <charset val="134"/>
      <scheme val="minor"/>
    </font>
    <font>
      <sz val="11"/>
      <color rgb="FFFA7D00"/>
      <name val="宋体"/>
      <charset val="134"/>
      <scheme val="minor"/>
    </font>
    <font>
      <sz val="11"/>
      <color theme="0"/>
      <name val="宋体"/>
      <charset val="134"/>
      <scheme val="minor"/>
    </font>
    <font>
      <b/>
      <sz val="11"/>
      <color rgb="FFFA7D00"/>
      <name val="宋体"/>
      <charset val="134"/>
      <scheme val="minor"/>
    </font>
    <font>
      <b/>
      <sz val="11"/>
      <color theme="3"/>
      <name val="宋体"/>
      <charset val="134"/>
      <scheme val="minor"/>
    </font>
    <font>
      <b/>
      <sz val="18"/>
      <color theme="3"/>
      <name val="宋体"/>
      <charset val="134"/>
      <scheme val="minor"/>
    </font>
    <font>
      <sz val="10"/>
      <name val="Helv"/>
      <charset val="134"/>
    </font>
    <font>
      <sz val="11"/>
      <color indexed="8"/>
      <name val="宋体"/>
      <charset val="134"/>
      <scheme val="minor"/>
    </font>
    <font>
      <sz val="11"/>
      <color rgb="FF9C0006"/>
      <name val="宋体"/>
      <charset val="134"/>
      <scheme val="minor"/>
    </font>
    <font>
      <b/>
      <sz val="13"/>
      <color theme="3"/>
      <name val="宋体"/>
      <charset val="134"/>
      <scheme val="minor"/>
    </font>
    <font>
      <sz val="11"/>
      <color indexed="8"/>
      <name val="宋体"/>
      <charset val="134"/>
    </font>
    <font>
      <u/>
      <sz val="11"/>
      <color rgb="FF800080"/>
      <name val="宋体"/>
      <charset val="134"/>
      <scheme val="minor"/>
    </font>
    <font>
      <sz val="11"/>
      <color rgb="FF006100"/>
      <name val="宋体"/>
      <charset val="134"/>
      <scheme val="minor"/>
    </font>
    <font>
      <sz val="11"/>
      <color rgb="FF9C6500"/>
      <name val="宋体"/>
      <charset val="134"/>
      <scheme val="minor"/>
    </font>
    <font>
      <b/>
      <sz val="11"/>
      <color theme="1"/>
      <name val="宋体"/>
      <charset val="134"/>
      <scheme val="minor"/>
    </font>
    <font>
      <sz val="11"/>
      <color rgb="FFFF0000"/>
      <name val="宋体"/>
      <charset val="134"/>
      <scheme val="minor"/>
    </font>
    <font>
      <b/>
      <sz val="11"/>
      <color rgb="FFFFFFFF"/>
      <name val="宋体"/>
      <charset val="134"/>
      <scheme val="minor"/>
    </font>
    <font>
      <b/>
      <sz val="11"/>
      <color rgb="FF3F3F3F"/>
      <name val="宋体"/>
      <charset val="134"/>
      <scheme val="minor"/>
    </font>
    <font>
      <sz val="11"/>
      <color rgb="FF3F3F76"/>
      <name val="宋体"/>
      <charset val="134"/>
      <scheme val="minor"/>
    </font>
    <font>
      <b/>
      <sz val="15"/>
      <color theme="3"/>
      <name val="宋体"/>
      <charset val="134"/>
      <scheme val="minor"/>
    </font>
    <font>
      <u/>
      <sz val="11"/>
      <color rgb="FF0000FF"/>
      <name val="宋体"/>
      <charset val="134"/>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7" tint="0.399975585192419"/>
        <bgColor indexed="64"/>
      </patternFill>
    </fill>
    <fill>
      <patternFill patternType="solid">
        <fgColor rgb="FFF2F2F2"/>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rgb="FFFFFFCC"/>
        <bgColor indexed="64"/>
      </patternFill>
    </fill>
    <fill>
      <patternFill patternType="solid">
        <fgColor rgb="FFFFC7CE"/>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rgb="FFA5A5A5"/>
        <bgColor indexed="64"/>
      </patternFill>
    </fill>
    <fill>
      <patternFill patternType="solid">
        <fgColor theme="5"/>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9"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9"/>
        <bgColor indexed="64"/>
      </patternFill>
    </fill>
  </fills>
  <borders count="18">
    <border>
      <left/>
      <right/>
      <top/>
      <bottom/>
      <diagonal/>
    </border>
    <border>
      <left style="thin">
        <color auto="true"/>
      </left>
      <right style="thin">
        <color auto="true"/>
      </right>
      <top style="thin">
        <color auto="true"/>
      </top>
      <bottom style="thin">
        <color auto="true"/>
      </bottom>
      <diagonal/>
    </border>
    <border>
      <left/>
      <right/>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bottom style="medium">
        <color auto="true"/>
      </bottom>
      <diagonal/>
    </border>
    <border>
      <left/>
      <right style="thin">
        <color auto="true"/>
      </right>
      <top/>
      <bottom/>
      <diagonal/>
    </border>
    <border>
      <left/>
      <right style="thin">
        <color auto="true"/>
      </right>
      <top/>
      <bottom style="medium">
        <color auto="true"/>
      </bottom>
      <diagonal/>
    </border>
    <border>
      <left style="thin">
        <color auto="true"/>
      </left>
      <right style="thin">
        <color auto="true"/>
      </right>
      <top style="medium">
        <color auto="true"/>
      </top>
      <bottom/>
      <diagonal/>
    </border>
    <border>
      <left/>
      <right style="thin">
        <color auto="true"/>
      </right>
      <top style="medium">
        <color auto="true"/>
      </top>
      <bottom/>
      <diagonal/>
    </border>
    <border>
      <left style="thin">
        <color auto="true"/>
      </left>
      <right style="thin">
        <color auto="true"/>
      </right>
      <top style="thin">
        <color auto="true"/>
      </top>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63">
    <xf numFmtId="0" fontId="0" fillId="0" borderId="0">
      <alignment vertical="center"/>
    </xf>
    <xf numFmtId="0" fontId="0" fillId="0" borderId="0"/>
    <xf numFmtId="0" fontId="29" fillId="0" borderId="0">
      <alignment vertical="center"/>
    </xf>
    <xf numFmtId="0" fontId="16" fillId="15" borderId="0" applyNumberFormat="false" applyBorder="false" applyAlignment="false" applyProtection="false">
      <alignment vertical="center"/>
    </xf>
    <xf numFmtId="0" fontId="21" fillId="4" borderId="0" applyNumberFormat="false" applyBorder="false" applyAlignment="false" applyProtection="false">
      <alignment vertical="center"/>
    </xf>
    <xf numFmtId="0" fontId="21" fillId="19" borderId="0" applyNumberFormat="false" applyBorder="false" applyAlignment="false" applyProtection="false">
      <alignment vertical="center"/>
    </xf>
    <xf numFmtId="0" fontId="32" fillId="18" borderId="0" applyNumberFormat="false" applyBorder="false" applyAlignment="false" applyProtection="false">
      <alignment vertical="center"/>
    </xf>
    <xf numFmtId="0" fontId="34" fillId="0" borderId="0" applyNumberFormat="false" applyFill="false" applyBorder="false" applyAlignment="false" applyProtection="false">
      <alignment vertical="center"/>
    </xf>
    <xf numFmtId="0" fontId="16" fillId="14" borderId="0" applyNumberFormat="false" applyBorder="false" applyAlignment="false" applyProtection="false">
      <alignment vertical="center"/>
    </xf>
    <xf numFmtId="0" fontId="27" fillId="12" borderId="0" applyNumberFormat="false" applyBorder="false" applyAlignment="false" applyProtection="false">
      <alignment vertical="center"/>
    </xf>
    <xf numFmtId="0" fontId="21" fillId="21" borderId="0" applyNumberFormat="false" applyBorder="false" applyAlignment="false" applyProtection="false">
      <alignment vertical="center"/>
    </xf>
    <xf numFmtId="0" fontId="33" fillId="0" borderId="14" applyNumberFormat="false" applyFill="false" applyAlignment="false" applyProtection="false">
      <alignment vertical="center"/>
    </xf>
    <xf numFmtId="0" fontId="21" fillId="16" borderId="0" applyNumberFormat="false" applyBorder="false" applyAlignment="false" applyProtection="false">
      <alignment vertical="center"/>
    </xf>
    <xf numFmtId="0" fontId="16" fillId="9" borderId="0" applyNumberFormat="false" applyBorder="false" applyAlignment="false" applyProtection="false">
      <alignment vertical="center"/>
    </xf>
    <xf numFmtId="0" fontId="16" fillId="8" borderId="0" applyNumberFormat="false" applyBorder="false" applyAlignment="false" applyProtection="false">
      <alignment vertical="center"/>
    </xf>
    <xf numFmtId="0" fontId="16" fillId="0" borderId="0">
      <alignment vertical="center"/>
    </xf>
    <xf numFmtId="0" fontId="29" fillId="0" borderId="0">
      <alignment vertical="center"/>
    </xf>
    <xf numFmtId="0" fontId="23" fillId="0" borderId="0" applyNumberFormat="false" applyFill="false" applyBorder="false" applyAlignment="false" applyProtection="false">
      <alignment vertical="center"/>
    </xf>
    <xf numFmtId="0" fontId="28" fillId="0" borderId="13"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44" fontId="0" fillId="0" borderId="0" applyFont="false" applyFill="false" applyBorder="false" applyAlignment="false" applyProtection="false">
      <alignment vertical="center"/>
    </xf>
    <xf numFmtId="0" fontId="31" fillId="17" borderId="0" applyNumberFormat="false" applyBorder="false" applyAlignment="false" applyProtection="false">
      <alignment vertical="center"/>
    </xf>
    <xf numFmtId="0" fontId="21" fillId="6" borderId="0" applyNumberFormat="false" applyBorder="false" applyAlignment="false" applyProtection="false">
      <alignment vertical="center"/>
    </xf>
    <xf numFmtId="0" fontId="21" fillId="10" borderId="0" applyNumberFormat="false" applyBorder="false" applyAlignment="false" applyProtection="false">
      <alignment vertical="center"/>
    </xf>
    <xf numFmtId="0" fontId="22" fillId="5" borderId="11" applyNumberFormat="false" applyAlignment="false" applyProtection="false">
      <alignment vertical="center"/>
    </xf>
    <xf numFmtId="0" fontId="20" fillId="0" borderId="10" applyNumberFormat="false" applyFill="false" applyAlignment="false" applyProtection="false">
      <alignment vertical="center"/>
    </xf>
    <xf numFmtId="0" fontId="26" fillId="11" borderId="12" applyNumberFormat="false" applyFont="false" applyAlignment="false" applyProtection="false">
      <alignment vertical="center"/>
    </xf>
    <xf numFmtId="0" fontId="19" fillId="0" borderId="0" applyNumberFormat="false" applyFill="false" applyBorder="false" applyAlignment="false" applyProtection="false">
      <alignment vertical="center"/>
    </xf>
    <xf numFmtId="0" fontId="29" fillId="0" borderId="0">
      <alignment vertical="center"/>
    </xf>
    <xf numFmtId="0" fontId="16" fillId="22" borderId="0" applyNumberFormat="false" applyBorder="false" applyAlignment="false" applyProtection="false">
      <alignment vertical="center"/>
    </xf>
    <xf numFmtId="0" fontId="36" fillId="5" borderId="16" applyNumberFormat="false" applyAlignment="false" applyProtection="false">
      <alignment vertical="center"/>
    </xf>
    <xf numFmtId="0" fontId="39" fillId="0" borderId="0" applyNumberFormat="false" applyFill="false" applyBorder="false" applyAlignment="false" applyProtection="false">
      <alignment vertical="center"/>
    </xf>
    <xf numFmtId="0" fontId="37" fillId="23" borderId="11" applyNumberFormat="false" applyAlignment="false" applyProtection="false">
      <alignment vertical="center"/>
    </xf>
    <xf numFmtId="0" fontId="0" fillId="0" borderId="0"/>
    <xf numFmtId="0" fontId="38" fillId="0" borderId="13" applyNumberFormat="false" applyFill="false" applyAlignment="false" applyProtection="false">
      <alignment vertical="center"/>
    </xf>
    <xf numFmtId="41" fontId="0" fillId="0" borderId="0" applyFont="false" applyFill="false" applyBorder="false" applyAlignment="false" applyProtection="false">
      <alignment vertical="center"/>
    </xf>
    <xf numFmtId="0" fontId="25" fillId="0" borderId="0"/>
    <xf numFmtId="0" fontId="35" fillId="20" borderId="15" applyNumberFormat="false" applyAlignment="false" applyProtection="false">
      <alignment vertical="center"/>
    </xf>
    <xf numFmtId="0" fontId="0" fillId="0" borderId="0">
      <alignment vertical="center"/>
    </xf>
    <xf numFmtId="0" fontId="23" fillId="0" borderId="17"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16" fillId="24" borderId="0" applyNumberFormat="false" applyBorder="false" applyAlignment="false" applyProtection="false">
      <alignment vertical="center"/>
    </xf>
    <xf numFmtId="0" fontId="16" fillId="25" borderId="0" applyNumberFormat="false" applyBorder="false" applyAlignment="false" applyProtection="false">
      <alignment vertical="center"/>
    </xf>
    <xf numFmtId="0" fontId="29" fillId="0" borderId="0">
      <alignment vertical="center"/>
    </xf>
    <xf numFmtId="0" fontId="16" fillId="27" borderId="0" applyNumberFormat="false" applyBorder="false" applyAlignment="false" applyProtection="false">
      <alignment vertical="center"/>
    </xf>
    <xf numFmtId="0" fontId="21" fillId="13" borderId="0" applyNumberFormat="false" applyBorder="false" applyAlignment="false" applyProtection="false">
      <alignment vertical="center"/>
    </xf>
    <xf numFmtId="0" fontId="21" fillId="29" borderId="0" applyNumberFormat="false" applyBorder="false" applyAlignment="false" applyProtection="false">
      <alignment vertical="center"/>
    </xf>
    <xf numFmtId="0" fontId="21" fillId="30" borderId="0" applyNumberFormat="false" applyBorder="false" applyAlignment="false" applyProtection="false">
      <alignment vertical="center"/>
    </xf>
    <xf numFmtId="0" fontId="16" fillId="28" borderId="0" applyNumberFormat="false" applyBorder="false" applyAlignment="false" applyProtection="false">
      <alignment vertical="center"/>
    </xf>
    <xf numFmtId="0" fontId="21" fillId="26" borderId="0" applyNumberFormat="false" applyBorder="false" applyAlignment="false" applyProtection="false">
      <alignment vertical="center"/>
    </xf>
    <xf numFmtId="0" fontId="16" fillId="31" borderId="0" applyNumberFormat="false" applyBorder="false" applyAlignment="false" applyProtection="false">
      <alignment vertical="center"/>
    </xf>
    <xf numFmtId="0" fontId="0" fillId="0" borderId="0">
      <alignment vertical="center"/>
    </xf>
    <xf numFmtId="0" fontId="21" fillId="32" borderId="0" applyNumberFormat="false" applyBorder="false" applyAlignment="false" applyProtection="false">
      <alignment vertical="center"/>
    </xf>
    <xf numFmtId="0" fontId="16" fillId="33" borderId="0" applyNumberFormat="false" applyBorder="false" applyAlignment="false" applyProtection="false">
      <alignment vertical="center"/>
    </xf>
    <xf numFmtId="0" fontId="29" fillId="0" borderId="0">
      <alignment vertical="center"/>
    </xf>
    <xf numFmtId="0" fontId="16" fillId="7" borderId="0" applyNumberFormat="false" applyBorder="false" applyAlignment="false" applyProtection="false">
      <alignment vertical="center"/>
    </xf>
    <xf numFmtId="0" fontId="21" fillId="34"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6" fillId="0" borderId="0"/>
    <xf numFmtId="0" fontId="24" fillId="0" borderId="0" applyNumberFormat="false" applyFill="false" applyBorder="false" applyAlignment="false" applyProtection="false">
      <alignment vertical="center"/>
    </xf>
    <xf numFmtId="0" fontId="16" fillId="0" borderId="0">
      <alignment vertical="center"/>
    </xf>
    <xf numFmtId="0" fontId="16" fillId="0" borderId="0">
      <alignment vertical="center"/>
    </xf>
  </cellStyleXfs>
  <cellXfs count="103">
    <xf numFmtId="0" fontId="0" fillId="0" borderId="0" xfId="0">
      <alignment vertical="center"/>
    </xf>
    <xf numFmtId="179" fontId="1" fillId="2" borderId="0" xfId="0" applyNumberFormat="true" applyFont="true" applyFill="true" applyBorder="true" applyAlignment="true">
      <alignment vertical="center"/>
    </xf>
    <xf numFmtId="0" fontId="2" fillId="0" borderId="0" xfId="0" applyFont="true" applyFill="true" applyBorder="true" applyAlignment="true">
      <alignment vertical="center"/>
    </xf>
    <xf numFmtId="0" fontId="3" fillId="2" borderId="0" xfId="0" applyFont="true" applyFill="true" applyBorder="true" applyAlignment="true">
      <alignment horizontal="left" vertical="center"/>
    </xf>
    <xf numFmtId="179" fontId="1" fillId="2" borderId="0" xfId="0" applyNumberFormat="true" applyFont="true" applyFill="true" applyBorder="true" applyAlignment="true">
      <alignment horizontal="center" vertical="center"/>
    </xf>
    <xf numFmtId="0" fontId="4" fillId="0" borderId="0" xfId="37" applyFont="true" applyFill="true" applyBorder="true" applyAlignment="true">
      <alignment horizontal="center" vertical="center"/>
    </xf>
    <xf numFmtId="0" fontId="5" fillId="0" borderId="0" xfId="0" applyFont="true" applyFill="true" applyBorder="true" applyAlignment="true">
      <alignment horizontal="left" vertical="center"/>
    </xf>
    <xf numFmtId="0" fontId="5" fillId="0" borderId="0" xfId="0" applyFont="true" applyFill="true" applyBorder="true" applyAlignment="true">
      <alignment horizontal="center" vertical="center"/>
    </xf>
    <xf numFmtId="0" fontId="5" fillId="0" borderId="0" xfId="0" applyFont="true" applyFill="true" applyBorder="true" applyAlignment="true">
      <alignment horizontal="right" vertical="center"/>
    </xf>
    <xf numFmtId="0" fontId="6" fillId="0" borderId="1" xfId="0" applyFont="true" applyFill="true" applyBorder="true" applyAlignment="true">
      <alignment horizontal="center" vertical="center"/>
    </xf>
    <xf numFmtId="0" fontId="2" fillId="0" borderId="1" xfId="0" applyFont="true" applyFill="true" applyBorder="true" applyAlignment="true">
      <alignment horizontal="center" vertical="center"/>
    </xf>
    <xf numFmtId="0" fontId="5" fillId="0" borderId="1" xfId="0" applyFont="true" applyFill="true" applyBorder="true" applyAlignment="true">
      <alignment horizontal="center" vertical="center" wrapText="true"/>
    </xf>
    <xf numFmtId="0" fontId="7" fillId="0" borderId="1" xfId="0" applyFont="true" applyFill="true" applyBorder="true" applyAlignment="true">
      <alignment horizontal="justify" vertical="center"/>
    </xf>
    <xf numFmtId="0" fontId="7" fillId="0" borderId="1" xfId="0" applyFont="true" applyFill="true" applyBorder="true" applyAlignment="true">
      <alignment horizontal="center" vertical="center" wrapText="true"/>
    </xf>
    <xf numFmtId="0" fontId="7" fillId="0" borderId="1" xfId="0" applyFont="true" applyFill="true" applyBorder="true" applyAlignment="true">
      <alignment horizontal="justify" vertical="center" wrapText="true"/>
    </xf>
    <xf numFmtId="0" fontId="0" fillId="2" borderId="0" xfId="0" applyFill="true" applyBorder="true" applyAlignment="true"/>
    <xf numFmtId="0" fontId="0" fillId="2" borderId="0" xfId="0" applyFont="true" applyFill="true" applyBorder="true" applyAlignment="true"/>
    <xf numFmtId="0" fontId="8" fillId="2" borderId="0" xfId="0" applyFont="true" applyFill="true" applyBorder="true" applyAlignment="true"/>
    <xf numFmtId="0" fontId="0" fillId="2" borderId="0" xfId="0" applyFont="true" applyFill="true" applyBorder="true" applyAlignment="true">
      <alignment horizontal="center"/>
    </xf>
    <xf numFmtId="178" fontId="0" fillId="2" borderId="0" xfId="0" applyNumberFormat="true" applyFont="true" applyFill="true" applyBorder="true" applyAlignment="true">
      <alignment horizontal="center"/>
    </xf>
    <xf numFmtId="0" fontId="9" fillId="2" borderId="0" xfId="0" applyFont="true" applyFill="true" applyBorder="true" applyAlignment="true">
      <alignment horizontal="justify" vertical="center"/>
    </xf>
    <xf numFmtId="0" fontId="4" fillId="2" borderId="0" xfId="0" applyNumberFormat="true" applyFont="true" applyFill="true" applyBorder="true" applyAlignment="true" applyProtection="true">
      <alignment horizontal="center" vertical="center"/>
    </xf>
    <xf numFmtId="178" fontId="4" fillId="2" borderId="0" xfId="0" applyNumberFormat="true" applyFont="true" applyFill="true" applyBorder="true" applyAlignment="true" applyProtection="true">
      <alignment horizontal="center" vertical="center"/>
    </xf>
    <xf numFmtId="0" fontId="10" fillId="2" borderId="2" xfId="0" applyNumberFormat="true" applyFont="true" applyFill="true" applyBorder="true" applyAlignment="true" applyProtection="true">
      <alignment vertical="center"/>
    </xf>
    <xf numFmtId="178" fontId="10" fillId="2" borderId="2" xfId="0" applyNumberFormat="true" applyFont="true" applyFill="true" applyBorder="true" applyAlignment="true" applyProtection="true">
      <alignment vertical="center"/>
    </xf>
    <xf numFmtId="0" fontId="6" fillId="2" borderId="3" xfId="0" applyNumberFormat="true" applyFont="true" applyFill="true" applyBorder="true" applyAlignment="true" applyProtection="true">
      <alignment horizontal="center" vertical="center"/>
    </xf>
    <xf numFmtId="0" fontId="6" fillId="2" borderId="3" xfId="0" applyNumberFormat="true" applyFont="true" applyFill="true" applyBorder="true" applyAlignment="true" applyProtection="true">
      <alignment horizontal="center" vertical="center" wrapText="true"/>
    </xf>
    <xf numFmtId="178" fontId="6" fillId="2" borderId="3" xfId="0" applyNumberFormat="true" applyFont="true" applyFill="true" applyBorder="true" applyAlignment="true" applyProtection="true">
      <alignment horizontal="center" vertical="center" wrapText="true"/>
    </xf>
    <xf numFmtId="0" fontId="11" fillId="2" borderId="1" xfId="0" applyNumberFormat="true" applyFont="true" applyFill="true" applyBorder="true" applyAlignment="true" applyProtection="true">
      <alignment horizontal="left" vertical="center"/>
    </xf>
    <xf numFmtId="177" fontId="11" fillId="2" borderId="1" xfId="0" applyNumberFormat="true" applyFont="true" applyFill="true" applyBorder="true" applyAlignment="true" applyProtection="true">
      <alignment horizontal="center" vertical="center"/>
    </xf>
    <xf numFmtId="0" fontId="10" fillId="2" borderId="1" xfId="0" applyNumberFormat="true" applyFont="true" applyFill="true" applyBorder="true" applyAlignment="true" applyProtection="true">
      <alignment horizontal="left" vertical="center"/>
    </xf>
    <xf numFmtId="177" fontId="10" fillId="2" borderId="1" xfId="0" applyNumberFormat="true" applyFont="true" applyFill="true" applyBorder="true" applyAlignment="true" applyProtection="true">
      <alignment horizontal="center" vertical="center"/>
    </xf>
    <xf numFmtId="0" fontId="10" fillId="2" borderId="0" xfId="0" applyFont="true" applyFill="true" applyAlignment="true">
      <alignment horizontal="left" vertical="center" wrapText="true"/>
    </xf>
    <xf numFmtId="0" fontId="10" fillId="2" borderId="2" xfId="0" applyNumberFormat="true" applyFont="true" applyFill="true" applyBorder="true" applyAlignment="true" applyProtection="true">
      <alignment horizontal="right" vertical="center"/>
    </xf>
    <xf numFmtId="0" fontId="0" fillId="2" borderId="0" xfId="0" applyFill="true">
      <alignment vertical="center"/>
    </xf>
    <xf numFmtId="0" fontId="9" fillId="2" borderId="0" xfId="0" applyFont="true" applyFill="true" applyAlignment="true">
      <alignment horizontal="justify" vertical="center"/>
    </xf>
    <xf numFmtId="0" fontId="4" fillId="2" borderId="0" xfId="0" applyFont="true" applyFill="true" applyAlignment="true">
      <alignment horizontal="center" vertical="center"/>
    </xf>
    <xf numFmtId="0" fontId="10" fillId="2" borderId="0" xfId="0" applyFont="true" applyFill="true" applyAlignment="true">
      <alignment vertical="center"/>
    </xf>
    <xf numFmtId="0" fontId="12" fillId="2" borderId="1" xfId="0" applyFont="true" applyFill="true" applyBorder="true" applyAlignment="true">
      <alignment horizontal="center" vertical="center" wrapText="true"/>
    </xf>
    <xf numFmtId="0" fontId="13" fillId="2" borderId="1" xfId="0" applyFont="true" applyFill="true" applyBorder="true" applyAlignment="true">
      <alignment horizontal="left" vertical="center" wrapText="true"/>
    </xf>
    <xf numFmtId="0" fontId="13" fillId="2" borderId="1" xfId="0" applyFont="true" applyFill="true" applyBorder="true" applyAlignment="true">
      <alignment horizontal="center" vertical="center"/>
    </xf>
    <xf numFmtId="0" fontId="14" fillId="2" borderId="1" xfId="0" applyFont="true" applyFill="true" applyBorder="true" applyAlignment="true">
      <alignment horizontal="center" vertical="center" wrapText="true"/>
    </xf>
    <xf numFmtId="0" fontId="14" fillId="2" borderId="1" xfId="0" applyFont="true" applyFill="true" applyBorder="true" applyAlignment="true">
      <alignment horizontal="center" vertical="center"/>
    </xf>
    <xf numFmtId="0" fontId="0" fillId="2" borderId="1" xfId="0" applyFill="true" applyBorder="true">
      <alignment vertical="center"/>
    </xf>
    <xf numFmtId="0" fontId="10" fillId="2" borderId="0" xfId="0" applyFont="true" applyFill="true" applyAlignment="true">
      <alignment horizontal="right" vertical="center"/>
    </xf>
    <xf numFmtId="10" fontId="0" fillId="0" borderId="0" xfId="19" applyNumberFormat="true">
      <alignment vertical="center"/>
    </xf>
    <xf numFmtId="0" fontId="12" fillId="3" borderId="1" xfId="0" applyFont="true" applyFill="true" applyBorder="true" applyAlignment="true">
      <alignment horizontal="center" vertical="center" wrapText="true"/>
    </xf>
    <xf numFmtId="0" fontId="13" fillId="3" borderId="1" xfId="0" applyFont="true" applyFill="true" applyBorder="true" applyAlignment="true">
      <alignment horizontal="left" vertical="center"/>
    </xf>
    <xf numFmtId="0" fontId="13" fillId="3" borderId="1" xfId="0" applyFont="true" applyFill="true" applyBorder="true" applyAlignment="true">
      <alignment horizontal="center" vertical="center"/>
    </xf>
    <xf numFmtId="0" fontId="13" fillId="3" borderId="1" xfId="0" applyFont="true" applyFill="true" applyBorder="true" applyAlignment="true">
      <alignment horizontal="left" vertical="center" wrapText="true"/>
    </xf>
    <xf numFmtId="0" fontId="0" fillId="0" borderId="1" xfId="0" applyBorder="true">
      <alignment vertical="center"/>
    </xf>
    <xf numFmtId="0" fontId="0" fillId="0" borderId="1" xfId="0" applyBorder="true" applyAlignment="true">
      <alignment horizontal="center" vertical="center"/>
    </xf>
    <xf numFmtId="0" fontId="14" fillId="3" borderId="1" xfId="0" applyFont="true" applyFill="true" applyBorder="true" applyAlignment="true">
      <alignment horizontal="center" vertical="center"/>
    </xf>
    <xf numFmtId="10" fontId="13" fillId="3" borderId="1" xfId="19" applyNumberFormat="true" applyFont="true" applyFill="true" applyBorder="true" applyAlignment="true">
      <alignment horizontal="center" vertical="center"/>
    </xf>
    <xf numFmtId="10" fontId="0" fillId="2" borderId="0" xfId="19" applyNumberFormat="true" applyFill="true">
      <alignment vertical="center"/>
    </xf>
    <xf numFmtId="0" fontId="15" fillId="2" borderId="1" xfId="0" applyFont="true" applyFill="true" applyBorder="true" applyAlignment="true">
      <alignment horizontal="center" vertical="center" wrapText="true"/>
    </xf>
    <xf numFmtId="10" fontId="0" fillId="2" borderId="0" xfId="0" applyNumberFormat="true" applyFill="true">
      <alignment vertical="center"/>
    </xf>
    <xf numFmtId="0" fontId="0" fillId="2" borderId="0" xfId="0" applyFill="true" applyAlignment="true">
      <alignment horizontal="center" vertical="center"/>
    </xf>
    <xf numFmtId="0" fontId="0" fillId="2" borderId="0" xfId="0" applyFill="true" applyAlignment="true">
      <alignment vertical="center" wrapText="true"/>
    </xf>
    <xf numFmtId="0" fontId="9" fillId="2" borderId="0" xfId="0" applyFont="true" applyFill="true" applyAlignment="true">
      <alignment horizontal="justify" vertical="center" wrapText="true"/>
    </xf>
    <xf numFmtId="0" fontId="4" fillId="2" borderId="0" xfId="0" applyFont="true" applyFill="true" applyAlignment="true">
      <alignment horizontal="center" vertical="center" wrapText="true"/>
    </xf>
    <xf numFmtId="0" fontId="10" fillId="2" borderId="2" xfId="0" applyFont="true" applyFill="true" applyBorder="true" applyAlignment="true">
      <alignment vertical="center" wrapText="true"/>
    </xf>
    <xf numFmtId="0" fontId="10" fillId="2" borderId="2" xfId="0" applyFont="true" applyFill="true" applyBorder="true" applyAlignment="true">
      <alignment horizontal="right" vertical="center" wrapText="true"/>
    </xf>
    <xf numFmtId="178" fontId="13" fillId="2" borderId="1" xfId="0" applyNumberFormat="true" applyFont="true" applyFill="true" applyBorder="true" applyAlignment="true">
      <alignment horizontal="center" vertical="center"/>
    </xf>
    <xf numFmtId="0" fontId="13" fillId="0" borderId="1" xfId="0" applyFont="true" applyFill="true" applyBorder="true" applyAlignment="true">
      <alignment horizontal="center" vertical="center"/>
    </xf>
    <xf numFmtId="0" fontId="16" fillId="2" borderId="1" xfId="0" applyFont="true" applyFill="true" applyBorder="true" applyAlignment="true">
      <alignment horizontal="left" vertical="center" wrapText="true"/>
    </xf>
    <xf numFmtId="0" fontId="13" fillId="2" borderId="1" xfId="0" applyFont="true" applyFill="true" applyBorder="true" applyAlignment="true">
      <alignment horizontal="center" vertical="center" wrapText="true"/>
    </xf>
    <xf numFmtId="0" fontId="10" fillId="2" borderId="2" xfId="0" applyFont="true" applyFill="true" applyBorder="true" applyAlignment="true">
      <alignment vertical="center"/>
    </xf>
    <xf numFmtId="0" fontId="10" fillId="2" borderId="2" xfId="0" applyFont="true" applyFill="true" applyBorder="true" applyAlignment="true">
      <alignment horizontal="right" vertical="center"/>
    </xf>
    <xf numFmtId="0" fontId="12" fillId="2" borderId="4" xfId="0" applyFont="true" applyFill="true" applyBorder="true" applyAlignment="true">
      <alignment horizontal="center" vertical="center"/>
    </xf>
    <xf numFmtId="0" fontId="12" fillId="2" borderId="5" xfId="0" applyFont="true" applyFill="true" applyBorder="true" applyAlignment="true">
      <alignment horizontal="center" vertical="center"/>
    </xf>
    <xf numFmtId="0" fontId="12" fillId="2" borderId="6" xfId="0" applyFont="true" applyFill="true" applyBorder="true" applyAlignment="true">
      <alignment horizontal="center" vertical="center"/>
    </xf>
    <xf numFmtId="0" fontId="12" fillId="2" borderId="7" xfId="0" applyFont="true" applyFill="true" applyBorder="true" applyAlignment="true">
      <alignment horizontal="center" vertical="center"/>
    </xf>
    <xf numFmtId="0" fontId="12" fillId="2" borderId="8" xfId="0" applyFont="true" applyFill="true" applyBorder="true" applyAlignment="true">
      <alignment horizontal="center" vertical="center"/>
    </xf>
    <xf numFmtId="0" fontId="17" fillId="2" borderId="1" xfId="0" applyFont="true" applyFill="true" applyBorder="true" applyAlignment="true">
      <alignment horizontal="center" vertical="center"/>
    </xf>
    <xf numFmtId="178" fontId="17" fillId="2" borderId="1" xfId="0" applyNumberFormat="true" applyFont="true" applyFill="true" applyBorder="true" applyAlignment="true">
      <alignment horizontal="center" vertical="center"/>
    </xf>
    <xf numFmtId="0" fontId="18" fillId="2" borderId="1" xfId="0" applyFont="true" applyFill="true" applyBorder="true" applyAlignment="true">
      <alignment horizontal="left" vertical="center"/>
    </xf>
    <xf numFmtId="0" fontId="18" fillId="2" borderId="1" xfId="0" applyFont="true" applyFill="true" applyBorder="true" applyAlignment="true">
      <alignment horizontal="center" vertical="center"/>
    </xf>
    <xf numFmtId="178" fontId="18" fillId="2" borderId="1" xfId="0" applyNumberFormat="true" applyFont="true" applyFill="true" applyBorder="true" applyAlignment="true">
      <alignment horizontal="center" vertical="center"/>
    </xf>
    <xf numFmtId="0" fontId="17" fillId="2" borderId="1" xfId="0" applyFont="true" applyFill="true" applyBorder="true" applyAlignment="true">
      <alignment horizontal="left" vertical="center"/>
    </xf>
    <xf numFmtId="0" fontId="17" fillId="2" borderId="1" xfId="0" applyFont="true" applyFill="true" applyBorder="true" applyAlignment="true">
      <alignment horizontal="left" vertical="center" wrapText="true"/>
    </xf>
    <xf numFmtId="0" fontId="4" fillId="2" borderId="0" xfId="0" applyFont="true" applyFill="true">
      <alignment vertical="center"/>
    </xf>
    <xf numFmtId="0" fontId="0" fillId="2" borderId="0" xfId="0" applyFill="true" applyBorder="true">
      <alignment vertical="center"/>
    </xf>
    <xf numFmtId="0" fontId="10" fillId="2" borderId="2" xfId="0" applyFont="true" applyFill="true" applyBorder="true">
      <alignment vertical="center"/>
    </xf>
    <xf numFmtId="0" fontId="0" fillId="2" borderId="2" xfId="0" applyFill="true" applyBorder="true">
      <alignment vertical="center"/>
    </xf>
    <xf numFmtId="0" fontId="12" fillId="0" borderId="9" xfId="0" applyFont="true" applyFill="true" applyBorder="true" applyAlignment="true">
      <alignment horizontal="center" vertical="center" wrapText="true"/>
    </xf>
    <xf numFmtId="0" fontId="12" fillId="0" borderId="3" xfId="0" applyFont="true" applyFill="true" applyBorder="true" applyAlignment="true">
      <alignment horizontal="center" vertical="center" wrapText="true"/>
    </xf>
    <xf numFmtId="0" fontId="17" fillId="0" borderId="1" xfId="0" applyFont="true" applyFill="true" applyBorder="true" applyAlignment="true">
      <alignment horizontal="center" vertical="center" wrapText="true"/>
    </xf>
    <xf numFmtId="0" fontId="18" fillId="2" borderId="1" xfId="0" applyFont="true" applyFill="true" applyBorder="true" applyAlignment="true">
      <alignment horizontal="left" vertical="center" wrapText="true"/>
    </xf>
    <xf numFmtId="0" fontId="18" fillId="0" borderId="1" xfId="0" applyFont="true" applyFill="true" applyBorder="true" applyAlignment="true">
      <alignment horizontal="center" vertical="center" wrapText="true"/>
    </xf>
    <xf numFmtId="0" fontId="17" fillId="2" borderId="1" xfId="0" applyFont="true" applyFill="true" applyBorder="true" applyAlignment="true">
      <alignment horizontal="center" vertical="center" wrapText="true"/>
    </xf>
    <xf numFmtId="0" fontId="12" fillId="2" borderId="0" xfId="0" applyFont="true" applyFill="true" applyAlignment="true">
      <alignment horizontal="center" vertical="center" wrapText="true"/>
    </xf>
    <xf numFmtId="10" fontId="17" fillId="2" borderId="0" xfId="19" applyNumberFormat="true" applyFont="true" applyFill="true" applyBorder="true" applyAlignment="true">
      <alignment horizontal="center" vertical="center" wrapText="true"/>
    </xf>
    <xf numFmtId="177" fontId="17" fillId="2" borderId="0" xfId="19" applyNumberFormat="true" applyFont="true" applyFill="true" applyBorder="true" applyAlignment="true">
      <alignment horizontal="center" vertical="center" wrapText="true"/>
    </xf>
    <xf numFmtId="10" fontId="2" fillId="2" borderId="0" xfId="19" applyNumberFormat="true" applyFont="true" applyFill="true" applyBorder="true">
      <alignment vertical="center"/>
    </xf>
    <xf numFmtId="10" fontId="2" fillId="2" borderId="0" xfId="0" applyNumberFormat="true" applyFont="true" applyFill="true" applyBorder="true">
      <alignment vertical="center"/>
    </xf>
    <xf numFmtId="0" fontId="0" fillId="2" borderId="2" xfId="0" applyFill="true" applyBorder="true" applyAlignment="true">
      <alignment horizontal="center" vertical="center"/>
    </xf>
    <xf numFmtId="0" fontId="12" fillId="0" borderId="1" xfId="0" applyFont="true" applyFill="true" applyBorder="true" applyAlignment="true">
      <alignment horizontal="center" vertical="center" wrapText="true"/>
    </xf>
    <xf numFmtId="0" fontId="17" fillId="0" borderId="1" xfId="0" applyFont="true" applyFill="true" applyBorder="true" applyAlignment="true">
      <alignment horizontal="left" vertical="center" wrapText="true"/>
    </xf>
    <xf numFmtId="0" fontId="2" fillId="2" borderId="1" xfId="0" applyFont="true" applyFill="true" applyBorder="true">
      <alignment vertical="center"/>
    </xf>
    <xf numFmtId="176" fontId="0" fillId="2" borderId="0" xfId="20" applyNumberFormat="true" applyFill="true">
      <alignment vertical="center"/>
    </xf>
    <xf numFmtId="10" fontId="0" fillId="2" borderId="0" xfId="19" applyNumberFormat="true" applyFill="true" applyBorder="true">
      <alignment vertical="center"/>
    </xf>
    <xf numFmtId="10" fontId="0" fillId="2" borderId="0" xfId="0" applyNumberFormat="true" applyFill="true" applyBorder="true">
      <alignment vertical="center"/>
    </xf>
  </cellXfs>
  <cellStyles count="63">
    <cellStyle name="常规" xfId="0" builtinId="0"/>
    <cellStyle name="常规 2 3" xfId="1"/>
    <cellStyle name="常规 8" xfId="2"/>
    <cellStyle name="40% - 强调文字颜色 1" xfId="3" builtinId="31"/>
    <cellStyle name="60% - 强调文字颜色 4" xfId="4" builtinId="44"/>
    <cellStyle name="强调文字颜色 1" xfId="5" builtinId="29"/>
    <cellStyle name="适中" xfId="6" builtinId="28"/>
    <cellStyle name="警告文本" xfId="7" builtinId="11"/>
    <cellStyle name="20% - 强调文字颜色 6" xfId="8" builtinId="50"/>
    <cellStyle name="差" xfId="9" builtinId="27"/>
    <cellStyle name="强调文字颜色 2" xfId="10" builtinId="33"/>
    <cellStyle name="汇总" xfId="11" builtinId="25"/>
    <cellStyle name="强调文字颜色 5" xfId="12" builtinId="45"/>
    <cellStyle name="20% - 强调文字颜色 1" xfId="13" builtinId="30"/>
    <cellStyle name="40% - 强调文字颜色 4" xfId="14" builtinId="43"/>
    <cellStyle name="常规 22" xfId="15"/>
    <cellStyle name="常规 17" xfId="16"/>
    <cellStyle name="标题 4" xfId="17" builtinId="19"/>
    <cellStyle name="标题 2" xfId="18" builtinId="17"/>
    <cellStyle name="百分比" xfId="19" builtinId="5"/>
    <cellStyle name="千位分隔" xfId="20" builtinId="3"/>
    <cellStyle name="货币" xfId="21" builtinId="4"/>
    <cellStyle name="好" xfId="22" builtinId="26"/>
    <cellStyle name="60% - 强调文字颜色 3" xfId="23" builtinId="40"/>
    <cellStyle name="60% - 强调文字颜色 1" xfId="24" builtinId="32"/>
    <cellStyle name="计算" xfId="25" builtinId="22"/>
    <cellStyle name="链接单元格" xfId="26" builtinId="24"/>
    <cellStyle name="注释" xfId="27" builtinId="10"/>
    <cellStyle name="解释性文本" xfId="28" builtinId="53"/>
    <cellStyle name="常规 11 4" xfId="29"/>
    <cellStyle name="20% - 强调文字颜色 3" xfId="30" builtinId="38"/>
    <cellStyle name="输出" xfId="31" builtinId="21"/>
    <cellStyle name="超链接" xfId="32" builtinId="8"/>
    <cellStyle name="输入" xfId="33" builtinId="20"/>
    <cellStyle name="常规 4 2 2" xfId="34"/>
    <cellStyle name="标题 1" xfId="35" builtinId="16"/>
    <cellStyle name="千位分隔[0]" xfId="36" builtinId="6"/>
    <cellStyle name="常规_2015年调整预算表格-草稿1" xfId="37"/>
    <cellStyle name="检查单元格" xfId="38" builtinId="23"/>
    <cellStyle name="常规 21" xfId="39"/>
    <cellStyle name="标题 3" xfId="40" builtinId="18"/>
    <cellStyle name="已访问的超链接" xfId="41" builtinId="9"/>
    <cellStyle name="20% - 强调文字颜色 2" xfId="42" builtinId="34"/>
    <cellStyle name="40% - 强调文字颜色 5" xfId="43" builtinId="47"/>
    <cellStyle name="常规 5" xfId="44"/>
    <cellStyle name="40% - 强调文字颜色 2" xfId="45" builtinId="35"/>
    <cellStyle name="60% - 强调文字颜色 5" xfId="46" builtinId="48"/>
    <cellStyle name="60% - 强调文字颜色 2" xfId="47" builtinId="36"/>
    <cellStyle name="强调文字颜色 3" xfId="48" builtinId="37"/>
    <cellStyle name="40% - 强调文字颜色 3" xfId="49" builtinId="39"/>
    <cellStyle name="60% - 强调文字颜色 6" xfId="50" builtinId="52"/>
    <cellStyle name="40% - 强调文字颜色 6" xfId="51" builtinId="51"/>
    <cellStyle name="常规 10" xfId="52"/>
    <cellStyle name="强调文字颜色 4" xfId="53" builtinId="41"/>
    <cellStyle name="20% - 强调文字颜色 4" xfId="54" builtinId="42"/>
    <cellStyle name="常规 7" xfId="55"/>
    <cellStyle name="20% - 强调文字颜色 5" xfId="56" builtinId="46"/>
    <cellStyle name="强调文字颜色 6" xfId="57" builtinId="49"/>
    <cellStyle name="货币[0]" xfId="58" builtinId="7"/>
    <cellStyle name="Normal" xfId="59"/>
    <cellStyle name="标题" xfId="60" builtinId="15"/>
    <cellStyle name="常规 23" xfId="61"/>
    <cellStyle name="常规 18" xfId="62"/>
  </cellStyles>
  <tableStyles count="0" defaultTableStyle="TableStyleMedium2" defaultPivotStyle="PivotStyleLight16"/>
  <colors>
    <mruColors>
      <color rgb="00FFFFFF"/>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true"/>
  </sheetPr>
  <dimension ref="A1:R26"/>
  <sheetViews>
    <sheetView showZeros="0" tabSelected="1" workbookViewId="0">
      <selection activeCell="R8" sqref="R8"/>
    </sheetView>
  </sheetViews>
  <sheetFormatPr defaultColWidth="9" defaultRowHeight="56.1" customHeight="true"/>
  <cols>
    <col min="1" max="1" width="27.125" style="34" customWidth="true"/>
    <col min="2" max="2" width="15.75" style="34" customWidth="true"/>
    <col min="3" max="4" width="12.125" style="34" customWidth="true"/>
    <col min="5" max="6" width="12" style="34" hidden="true" customWidth="true" outlineLevel="1"/>
    <col min="7" max="8" width="13.625" style="54" hidden="true" customWidth="true" outlineLevel="1"/>
    <col min="9" max="9" width="27.125" style="34" customWidth="true" collapsed="true"/>
    <col min="10" max="10" width="15.75" style="57" customWidth="true"/>
    <col min="11" max="12" width="12" style="34" customWidth="true"/>
    <col min="13" max="14" width="12" style="34" hidden="true" customWidth="true" outlineLevel="1"/>
    <col min="15" max="15" width="13.625" style="54" hidden="true" customWidth="true" outlineLevel="1"/>
    <col min="16" max="16" width="13.625" style="54" customWidth="true" collapsed="true"/>
    <col min="17" max="240" width="13.625" style="34" customWidth="true"/>
    <col min="241" max="16370" width="13.625" style="34"/>
    <col min="16371" max="16384" width="9" style="34"/>
  </cols>
  <sheetData>
    <row r="1" ht="24" customHeight="true" spans="1:2">
      <c r="A1" s="35" t="s">
        <v>0</v>
      </c>
      <c r="B1" s="35"/>
    </row>
    <row r="2" ht="22" customHeight="true" spans="1:14">
      <c r="A2" s="36" t="s">
        <v>1</v>
      </c>
      <c r="B2" s="36"/>
      <c r="C2" s="36"/>
      <c r="D2" s="36"/>
      <c r="E2" s="36"/>
      <c r="F2" s="36"/>
      <c r="I2" s="36"/>
      <c r="J2" s="36"/>
      <c r="K2" s="36"/>
      <c r="L2" s="36"/>
      <c r="M2" s="36"/>
      <c r="N2" s="36"/>
    </row>
    <row r="3" ht="21" customHeight="true" spans="1:14">
      <c r="A3" s="83" t="s">
        <v>2</v>
      </c>
      <c r="B3" s="83"/>
      <c r="C3" s="84"/>
      <c r="D3" s="84"/>
      <c r="E3" s="44"/>
      <c r="F3" s="44"/>
      <c r="I3" s="84"/>
      <c r="J3" s="96"/>
      <c r="K3" s="84"/>
      <c r="L3" s="68" t="s">
        <v>3</v>
      </c>
      <c r="M3" s="44"/>
      <c r="N3" s="44"/>
    </row>
    <row r="4" ht="23.1" customHeight="true" spans="1:12">
      <c r="A4" s="38" t="s">
        <v>4</v>
      </c>
      <c r="B4" s="85" t="s">
        <v>5</v>
      </c>
      <c r="C4" s="85" t="s">
        <v>6</v>
      </c>
      <c r="D4" s="85" t="s">
        <v>7</v>
      </c>
      <c r="E4" s="91"/>
      <c r="F4" s="91"/>
      <c r="G4" s="54">
        <f>C8/C6</f>
        <v>0.701636188642926</v>
      </c>
      <c r="I4" s="97" t="s">
        <v>4</v>
      </c>
      <c r="J4" s="85" t="s">
        <v>5</v>
      </c>
      <c r="K4" s="85" t="s">
        <v>6</v>
      </c>
      <c r="L4" s="85" t="s">
        <v>7</v>
      </c>
    </row>
    <row r="5" ht="15" customHeight="true" spans="1:12">
      <c r="A5" s="38"/>
      <c r="B5" s="86"/>
      <c r="C5" s="86"/>
      <c r="D5" s="86"/>
      <c r="E5" s="91"/>
      <c r="F5" s="91"/>
      <c r="I5" s="97"/>
      <c r="J5" s="86"/>
      <c r="K5" s="86"/>
      <c r="L5" s="86"/>
    </row>
    <row r="6" s="82" customFormat="true" ht="22" customHeight="true" spans="1:18">
      <c r="A6" s="80" t="s">
        <v>8</v>
      </c>
      <c r="B6" s="87">
        <f>B7+B8</f>
        <v>61481</v>
      </c>
      <c r="C6" s="87">
        <f>C7+C8</f>
        <v>103900</v>
      </c>
      <c r="D6" s="87">
        <f>D7+D8</f>
        <v>104059</v>
      </c>
      <c r="E6" s="92">
        <f>D6/C6</f>
        <v>1.00153031761309</v>
      </c>
      <c r="F6" s="93">
        <f>D6-B6</f>
        <v>42578</v>
      </c>
      <c r="G6" s="94">
        <f>F6/B6</f>
        <v>0.692539158439193</v>
      </c>
      <c r="H6" s="94"/>
      <c r="I6" s="98" t="s">
        <v>9</v>
      </c>
      <c r="J6" s="87">
        <v>265631</v>
      </c>
      <c r="K6" s="87">
        <v>273300</v>
      </c>
      <c r="L6" s="87">
        <v>287114</v>
      </c>
      <c r="M6" s="101">
        <f t="shared" ref="M6:M11" si="0">L6/K6</f>
        <v>1.05054518843761</v>
      </c>
      <c r="N6" s="82">
        <f t="shared" ref="N6:N11" si="1">L6-J6</f>
        <v>21483</v>
      </c>
      <c r="O6" s="101">
        <f t="shared" ref="O6:O11" si="2">N6/J6</f>
        <v>0.0808753496391611</v>
      </c>
      <c r="P6" s="101"/>
      <c r="R6" s="82">
        <f>L6+'2023年政府性基金预算'!K13+'2023年国有资本经营'!F5</f>
        <v>469504</v>
      </c>
    </row>
    <row r="7" s="82" customFormat="true" ht="22" customHeight="true" spans="1:16">
      <c r="A7" s="80" t="s">
        <v>10</v>
      </c>
      <c r="B7" s="87">
        <v>43455</v>
      </c>
      <c r="C7" s="87">
        <v>31000</v>
      </c>
      <c r="D7" s="87">
        <v>31159</v>
      </c>
      <c r="E7" s="92">
        <f t="shared" ref="E7:E21" si="3">D7/C7</f>
        <v>1.00512903225806</v>
      </c>
      <c r="F7" s="93">
        <f t="shared" ref="F7:F21" si="4">D7-B7</f>
        <v>-12296</v>
      </c>
      <c r="G7" s="94">
        <f t="shared" ref="G7:G21" si="5">F7/B7</f>
        <v>-0.282959383270049</v>
      </c>
      <c r="H7" s="95"/>
      <c r="I7" s="98"/>
      <c r="J7" s="87"/>
      <c r="K7" s="87"/>
      <c r="L7" s="87"/>
      <c r="M7" s="101" t="e">
        <f t="shared" si="0"/>
        <v>#DIV/0!</v>
      </c>
      <c r="N7" s="82">
        <f t="shared" si="1"/>
        <v>0</v>
      </c>
      <c r="O7" s="101" t="e">
        <f t="shared" si="2"/>
        <v>#DIV/0!</v>
      </c>
      <c r="P7" s="102"/>
    </row>
    <row r="8" s="82" customFormat="true" ht="22" customHeight="true" spans="1:18">
      <c r="A8" s="80" t="s">
        <v>11</v>
      </c>
      <c r="B8" s="87">
        <v>18026</v>
      </c>
      <c r="C8" s="87">
        <v>72900</v>
      </c>
      <c r="D8" s="87">
        <v>72900</v>
      </c>
      <c r="E8" s="92">
        <f t="shared" si="3"/>
        <v>1</v>
      </c>
      <c r="F8" s="93">
        <f t="shared" si="4"/>
        <v>54874</v>
      </c>
      <c r="G8" s="94">
        <f t="shared" si="5"/>
        <v>3.04415843781205</v>
      </c>
      <c r="H8" s="95"/>
      <c r="I8" s="98" t="s">
        <v>12</v>
      </c>
      <c r="J8" s="87">
        <f>J9+J10</f>
        <v>15556</v>
      </c>
      <c r="K8" s="87">
        <f>K9+K10</f>
        <v>13892</v>
      </c>
      <c r="L8" s="87">
        <f>L9+L10</f>
        <v>12526</v>
      </c>
      <c r="M8" s="101">
        <f t="shared" si="0"/>
        <v>0.901670025914195</v>
      </c>
      <c r="N8" s="82">
        <f t="shared" si="1"/>
        <v>-3030</v>
      </c>
      <c r="O8" s="101">
        <f t="shared" si="2"/>
        <v>-0.194780149138596</v>
      </c>
      <c r="P8" s="102"/>
      <c r="R8" s="82">
        <f>L8+'2023年政府性基金预算'!K14</f>
        <v>12625</v>
      </c>
    </row>
    <row r="9" s="82" customFormat="true" ht="22" customHeight="true" spans="1:16">
      <c r="A9" s="80" t="s">
        <v>13</v>
      </c>
      <c r="B9" s="87">
        <f>B10+B11</f>
        <v>159036</v>
      </c>
      <c r="C9" s="87">
        <f>C10+C11</f>
        <v>149014</v>
      </c>
      <c r="D9" s="87">
        <f>D10+D11</f>
        <v>150195</v>
      </c>
      <c r="E9" s="92">
        <f t="shared" si="3"/>
        <v>1.00792542982539</v>
      </c>
      <c r="F9" s="93">
        <f t="shared" si="4"/>
        <v>-8841</v>
      </c>
      <c r="G9" s="94">
        <f t="shared" si="5"/>
        <v>-0.055591186901079</v>
      </c>
      <c r="H9" s="95"/>
      <c r="I9" s="98" t="s">
        <v>14</v>
      </c>
      <c r="J9" s="87">
        <v>726</v>
      </c>
      <c r="K9" s="87">
        <v>726</v>
      </c>
      <c r="L9" s="87">
        <v>726</v>
      </c>
      <c r="M9" s="101">
        <f t="shared" si="0"/>
        <v>1</v>
      </c>
      <c r="N9" s="82">
        <f t="shared" si="1"/>
        <v>0</v>
      </c>
      <c r="O9" s="101">
        <f t="shared" si="2"/>
        <v>0</v>
      </c>
      <c r="P9" s="102"/>
    </row>
    <row r="10" s="82" customFormat="true" ht="31" customHeight="true" spans="1:16">
      <c r="A10" s="80" t="s">
        <v>15</v>
      </c>
      <c r="B10" s="87">
        <f>5726+121990</f>
        <v>127716</v>
      </c>
      <c r="C10" s="87">
        <v>119014</v>
      </c>
      <c r="D10" s="87">
        <f>5732+115130</f>
        <v>120862</v>
      </c>
      <c r="E10" s="92">
        <f t="shared" si="3"/>
        <v>1.01552758499</v>
      </c>
      <c r="F10" s="93">
        <f t="shared" si="4"/>
        <v>-6854</v>
      </c>
      <c r="G10" s="94">
        <f t="shared" si="5"/>
        <v>-0.0536659463183939</v>
      </c>
      <c r="H10" s="95"/>
      <c r="I10" s="98" t="s">
        <v>16</v>
      </c>
      <c r="J10" s="87">
        <v>14830</v>
      </c>
      <c r="K10" s="87">
        <v>13166</v>
      </c>
      <c r="L10" s="87">
        <v>11800</v>
      </c>
      <c r="M10" s="101">
        <f t="shared" si="0"/>
        <v>0.896247911286647</v>
      </c>
      <c r="N10" s="82">
        <f t="shared" si="1"/>
        <v>-3030</v>
      </c>
      <c r="O10" s="101">
        <f t="shared" si="2"/>
        <v>-0.204315576534053</v>
      </c>
      <c r="P10" s="102"/>
    </row>
    <row r="11" s="82" customFormat="true" ht="27" customHeight="true" spans="1:18">
      <c r="A11" s="80" t="s">
        <v>17</v>
      </c>
      <c r="B11" s="87">
        <v>31320</v>
      </c>
      <c r="C11" s="87">
        <v>30000</v>
      </c>
      <c r="D11" s="87">
        <v>29333</v>
      </c>
      <c r="E11" s="92">
        <f t="shared" si="3"/>
        <v>0.977766666666667</v>
      </c>
      <c r="F11" s="93">
        <f t="shared" si="4"/>
        <v>-1987</v>
      </c>
      <c r="G11" s="94">
        <f t="shared" si="5"/>
        <v>-0.0634418901660281</v>
      </c>
      <c r="H11" s="95"/>
      <c r="I11" s="98" t="s">
        <v>18</v>
      </c>
      <c r="J11" s="87">
        <v>20477</v>
      </c>
      <c r="K11" s="87">
        <v>56709</v>
      </c>
      <c r="L11" s="87">
        <v>56811</v>
      </c>
      <c r="M11" s="101">
        <f t="shared" si="0"/>
        <v>1.00179865629794</v>
      </c>
      <c r="N11" s="82">
        <f t="shared" si="1"/>
        <v>36334</v>
      </c>
      <c r="O11" s="101">
        <f t="shared" si="2"/>
        <v>1.77438101284368</v>
      </c>
      <c r="P11" s="102"/>
      <c r="R11" s="82">
        <f>L11+'2023年政府性基金预算'!K16</f>
        <v>65170</v>
      </c>
    </row>
    <row r="12" s="82" customFormat="true" ht="22" customHeight="true" spans="1:16">
      <c r="A12" s="88" t="s">
        <v>19</v>
      </c>
      <c r="B12" s="89">
        <f>B13+B14</f>
        <v>32973</v>
      </c>
      <c r="C12" s="89">
        <f>C13+C14</f>
        <v>63707</v>
      </c>
      <c r="D12" s="89">
        <f>D13+D14</f>
        <v>63707</v>
      </c>
      <c r="E12" s="92">
        <f t="shared" si="3"/>
        <v>1</v>
      </c>
      <c r="F12" s="93">
        <f t="shared" si="4"/>
        <v>30734</v>
      </c>
      <c r="G12" s="94">
        <f t="shared" si="5"/>
        <v>0.932095957298396</v>
      </c>
      <c r="H12" s="95"/>
      <c r="I12" s="98"/>
      <c r="J12" s="87"/>
      <c r="K12" s="87"/>
      <c r="L12" s="87"/>
      <c r="M12" s="101" t="e">
        <f t="shared" ref="M12:M21" si="6">L12/K12</f>
        <v>#DIV/0!</v>
      </c>
      <c r="N12" s="82">
        <f t="shared" ref="N12:N21" si="7">L12-J12</f>
        <v>0</v>
      </c>
      <c r="O12" s="101" t="e">
        <f t="shared" ref="O12:O21" si="8">N12/J12</f>
        <v>#DIV/0!</v>
      </c>
      <c r="P12" s="102"/>
    </row>
    <row r="13" s="82" customFormat="true" ht="22" customHeight="true" spans="1:16">
      <c r="A13" s="80" t="s">
        <v>20</v>
      </c>
      <c r="B13" s="87">
        <v>20473</v>
      </c>
      <c r="C13" s="87">
        <v>56709</v>
      </c>
      <c r="D13" s="87">
        <v>56709</v>
      </c>
      <c r="E13" s="92">
        <f t="shared" si="3"/>
        <v>1</v>
      </c>
      <c r="F13" s="93">
        <f t="shared" si="4"/>
        <v>36236</v>
      </c>
      <c r="G13" s="94">
        <f t="shared" si="5"/>
        <v>1.76994089776779</v>
      </c>
      <c r="H13" s="95"/>
      <c r="I13" s="98" t="s">
        <v>21</v>
      </c>
      <c r="J13" s="87">
        <v>27382</v>
      </c>
      <c r="K13" s="87">
        <v>27000</v>
      </c>
      <c r="L13" s="87">
        <v>31169</v>
      </c>
      <c r="M13" s="101">
        <f t="shared" si="6"/>
        <v>1.15440740740741</v>
      </c>
      <c r="N13" s="82">
        <f t="shared" si="7"/>
        <v>3787</v>
      </c>
      <c r="O13" s="101">
        <f t="shared" si="8"/>
        <v>0.138302534511723</v>
      </c>
      <c r="P13" s="102"/>
    </row>
    <row r="14" s="82" customFormat="true" ht="22" customHeight="true" spans="1:16">
      <c r="A14" s="80" t="s">
        <v>22</v>
      </c>
      <c r="B14" s="87">
        <v>12500</v>
      </c>
      <c r="C14" s="87">
        <v>6998</v>
      </c>
      <c r="D14" s="87">
        <v>6998</v>
      </c>
      <c r="E14" s="92">
        <f t="shared" si="3"/>
        <v>1</v>
      </c>
      <c r="F14" s="93">
        <f t="shared" si="4"/>
        <v>-5502</v>
      </c>
      <c r="G14" s="94">
        <f t="shared" si="5"/>
        <v>-0.44016</v>
      </c>
      <c r="H14" s="95"/>
      <c r="I14" s="99"/>
      <c r="J14" s="99"/>
      <c r="K14" s="99"/>
      <c r="L14" s="99"/>
      <c r="M14" s="101" t="e">
        <f t="shared" si="6"/>
        <v>#DIV/0!</v>
      </c>
      <c r="N14" s="82">
        <f t="shared" si="7"/>
        <v>0</v>
      </c>
      <c r="O14" s="101" t="e">
        <f t="shared" si="8"/>
        <v>#DIV/0!</v>
      </c>
      <c r="P14" s="102"/>
    </row>
    <row r="15" s="82" customFormat="true" ht="22" customHeight="true" spans="1:16">
      <c r="A15" s="80" t="s">
        <v>23</v>
      </c>
      <c r="B15" s="87">
        <f>B16+B17+B18</f>
        <v>56959</v>
      </c>
      <c r="C15" s="87">
        <f>C16+C17+C18</f>
        <v>49505</v>
      </c>
      <c r="D15" s="87">
        <f>D16+D17+D18</f>
        <v>47246</v>
      </c>
      <c r="E15" s="92">
        <f t="shared" si="3"/>
        <v>0.954368245631754</v>
      </c>
      <c r="F15" s="93">
        <f t="shared" si="4"/>
        <v>-9713</v>
      </c>
      <c r="G15" s="94">
        <f t="shared" si="5"/>
        <v>-0.170526167945364</v>
      </c>
      <c r="H15" s="95"/>
      <c r="I15" s="87" t="s">
        <v>24</v>
      </c>
      <c r="J15" s="87">
        <f>J6+J8+J11+J13</f>
        <v>329046</v>
      </c>
      <c r="K15" s="87">
        <f>K6+K8+K11+K13</f>
        <v>370901</v>
      </c>
      <c r="L15" s="87">
        <f>L6+L8+L11+L13</f>
        <v>387620</v>
      </c>
      <c r="M15" s="101">
        <f t="shared" si="6"/>
        <v>1.04507671858528</v>
      </c>
      <c r="N15" s="82">
        <f t="shared" si="7"/>
        <v>58574</v>
      </c>
      <c r="O15" s="101">
        <f t="shared" si="8"/>
        <v>0.178011585006352</v>
      </c>
      <c r="P15" s="102"/>
    </row>
    <row r="16" s="82" customFormat="true" ht="22" customHeight="true" spans="1:16">
      <c r="A16" s="80" t="s">
        <v>25</v>
      </c>
      <c r="B16" s="87">
        <v>39144</v>
      </c>
      <c r="C16" s="87"/>
      <c r="D16" s="87">
        <v>420</v>
      </c>
      <c r="E16" s="92" t="e">
        <f t="shared" si="3"/>
        <v>#DIV/0!</v>
      </c>
      <c r="F16" s="93">
        <f t="shared" si="4"/>
        <v>-38724</v>
      </c>
      <c r="G16" s="94">
        <f t="shared" si="5"/>
        <v>-0.989270386266094</v>
      </c>
      <c r="H16" s="95"/>
      <c r="I16" s="99"/>
      <c r="J16" s="99"/>
      <c r="K16" s="99"/>
      <c r="L16" s="99"/>
      <c r="M16" s="101" t="e">
        <f t="shared" si="6"/>
        <v>#DIV/0!</v>
      </c>
      <c r="N16" s="82">
        <f t="shared" si="7"/>
        <v>0</v>
      </c>
      <c r="O16" s="101" t="e">
        <f t="shared" si="8"/>
        <v>#DIV/0!</v>
      </c>
      <c r="P16" s="102"/>
    </row>
    <row r="17" s="82" customFormat="true" ht="22" customHeight="true" spans="1:16">
      <c r="A17" s="80" t="s">
        <v>26</v>
      </c>
      <c r="B17" s="87">
        <v>38</v>
      </c>
      <c r="C17" s="87">
        <v>35000</v>
      </c>
      <c r="D17" s="87">
        <v>34854</v>
      </c>
      <c r="E17" s="92">
        <f t="shared" si="3"/>
        <v>0.995828571428571</v>
      </c>
      <c r="F17" s="93">
        <f t="shared" si="4"/>
        <v>34816</v>
      </c>
      <c r="G17" s="94">
        <f t="shared" si="5"/>
        <v>916.210526315789</v>
      </c>
      <c r="H17" s="95"/>
      <c r="I17" s="99"/>
      <c r="J17" s="99"/>
      <c r="K17" s="99"/>
      <c r="L17" s="99"/>
      <c r="M17" s="101" t="e">
        <f t="shared" si="6"/>
        <v>#DIV/0!</v>
      </c>
      <c r="N17" s="82">
        <f t="shared" si="7"/>
        <v>0</v>
      </c>
      <c r="O17" s="101" t="e">
        <f t="shared" si="8"/>
        <v>#DIV/0!</v>
      </c>
      <c r="P17" s="102"/>
    </row>
    <row r="18" s="82" customFormat="true" ht="22" customHeight="true" spans="1:16">
      <c r="A18" s="80" t="s">
        <v>27</v>
      </c>
      <c r="B18" s="87">
        <v>17777</v>
      </c>
      <c r="C18" s="87">
        <v>14505</v>
      </c>
      <c r="D18" s="87">
        <v>11972</v>
      </c>
      <c r="E18" s="92">
        <f t="shared" si="3"/>
        <v>0.825370561875215</v>
      </c>
      <c r="F18" s="93">
        <f t="shared" si="4"/>
        <v>-5805</v>
      </c>
      <c r="G18" s="94">
        <f t="shared" si="5"/>
        <v>-0.326545536367216</v>
      </c>
      <c r="H18" s="95"/>
      <c r="I18" s="87"/>
      <c r="J18" s="87"/>
      <c r="K18" s="87"/>
      <c r="L18" s="87"/>
      <c r="M18" s="101" t="e">
        <f t="shared" si="6"/>
        <v>#DIV/0!</v>
      </c>
      <c r="N18" s="82">
        <f t="shared" si="7"/>
        <v>0</v>
      </c>
      <c r="O18" s="101" t="e">
        <f t="shared" si="8"/>
        <v>#DIV/0!</v>
      </c>
      <c r="P18" s="102"/>
    </row>
    <row r="19" s="82" customFormat="true" ht="22" customHeight="true" spans="1:16">
      <c r="A19" s="80" t="s">
        <v>28</v>
      </c>
      <c r="B19" s="87">
        <v>20673</v>
      </c>
      <c r="C19" s="89">
        <v>27382</v>
      </c>
      <c r="D19" s="87">
        <v>27382</v>
      </c>
      <c r="E19" s="92">
        <f t="shared" si="3"/>
        <v>1</v>
      </c>
      <c r="F19" s="93">
        <f t="shared" si="4"/>
        <v>6709</v>
      </c>
      <c r="G19" s="94">
        <f t="shared" si="5"/>
        <v>0.324529579644947</v>
      </c>
      <c r="H19" s="95"/>
      <c r="I19" s="99"/>
      <c r="J19" s="99"/>
      <c r="K19" s="99"/>
      <c r="L19" s="99"/>
      <c r="M19" s="101" t="e">
        <f t="shared" si="6"/>
        <v>#DIV/0!</v>
      </c>
      <c r="N19" s="82">
        <f t="shared" si="7"/>
        <v>0</v>
      </c>
      <c r="O19" s="101" t="e">
        <f t="shared" si="8"/>
        <v>#DIV/0!</v>
      </c>
      <c r="P19" s="102"/>
    </row>
    <row r="20" s="82" customFormat="true" ht="22" customHeight="true" spans="1:16">
      <c r="A20" s="80" t="s">
        <v>29</v>
      </c>
      <c r="B20" s="87">
        <v>50777</v>
      </c>
      <c r="C20" s="87">
        <v>52853</v>
      </c>
      <c r="D20" s="87">
        <v>52853</v>
      </c>
      <c r="E20" s="92">
        <f t="shared" si="3"/>
        <v>1</v>
      </c>
      <c r="F20" s="93">
        <f t="shared" si="4"/>
        <v>2076</v>
      </c>
      <c r="G20" s="94">
        <f t="shared" si="5"/>
        <v>0.0408846525001477</v>
      </c>
      <c r="H20" s="95"/>
      <c r="I20" s="80" t="s">
        <v>30</v>
      </c>
      <c r="J20" s="89">
        <v>52853</v>
      </c>
      <c r="K20" s="89">
        <v>75460</v>
      </c>
      <c r="L20" s="89">
        <v>57822</v>
      </c>
      <c r="M20" s="101">
        <f t="shared" si="6"/>
        <v>0.766260270341903</v>
      </c>
      <c r="N20" s="82">
        <f t="shared" si="7"/>
        <v>4969</v>
      </c>
      <c r="O20" s="101">
        <f t="shared" si="8"/>
        <v>0.0940154768887291</v>
      </c>
      <c r="P20" s="102"/>
    </row>
    <row r="21" s="82" customFormat="true" ht="22" customHeight="true" spans="1:16">
      <c r="A21" s="90" t="s">
        <v>31</v>
      </c>
      <c r="B21" s="87">
        <f>B6+B9+B12+B15+B19+B20</f>
        <v>381899</v>
      </c>
      <c r="C21" s="87">
        <f>C6+C9+C12+C15+C19+C20</f>
        <v>446361</v>
      </c>
      <c r="D21" s="87">
        <f>D6+D9+D12+D15+D19+D20</f>
        <v>445442</v>
      </c>
      <c r="E21" s="92">
        <f t="shared" si="3"/>
        <v>0.99794112836919</v>
      </c>
      <c r="F21" s="93">
        <f t="shared" si="4"/>
        <v>63543</v>
      </c>
      <c r="G21" s="94">
        <f t="shared" si="5"/>
        <v>0.166386924291501</v>
      </c>
      <c r="H21" s="95"/>
      <c r="I21" s="87" t="s">
        <v>32</v>
      </c>
      <c r="J21" s="87">
        <f>J6+J8+J11+J13+J20</f>
        <v>381899</v>
      </c>
      <c r="K21" s="87">
        <f>K6+K8+K11+K13+K20</f>
        <v>446361</v>
      </c>
      <c r="L21" s="87">
        <f>L6+L8+L11+L13+L20</f>
        <v>445442</v>
      </c>
      <c r="M21" s="101">
        <f t="shared" si="6"/>
        <v>0.99794112836919</v>
      </c>
      <c r="N21" s="82">
        <f t="shared" si="7"/>
        <v>63543</v>
      </c>
      <c r="O21" s="101">
        <f t="shared" si="8"/>
        <v>0.166386924291501</v>
      </c>
      <c r="P21" s="102"/>
    </row>
    <row r="22" customHeight="true" spans="4:12">
      <c r="D22" s="34">
        <f>D21+'2023年政府性基金预算'!D20+'2023年国有资本经营'!C13-D16-D17</f>
        <v>636777</v>
      </c>
      <c r="K22" s="54"/>
      <c r="L22" s="34">
        <f>L15+'2023年政府性基金预算'!K13+'2023年政府性基金预算'!K14+'2023年政府性基金预算'!K15+'2023年政府性基金预算'!K16+'2023年国有资本经营'!F10-D16-D17</f>
        <v>578468</v>
      </c>
    </row>
    <row r="23" customHeight="true" spans="5:14">
      <c r="E23" s="54"/>
      <c r="F23" s="54"/>
      <c r="K23" s="54"/>
      <c r="L23" s="100">
        <f>D22-L22</f>
        <v>58309</v>
      </c>
      <c r="M23" s="54"/>
      <c r="N23" s="54"/>
    </row>
    <row r="24" customHeight="true" spans="11:12">
      <c r="K24" s="54"/>
      <c r="L24" s="34">
        <f>L20+'2023年政府性基金预算'!K17+'2023年国有资本经营'!F11</f>
        <v>58309</v>
      </c>
    </row>
    <row r="25" customHeight="true" spans="11:12">
      <c r="K25" s="54"/>
      <c r="L25" s="34">
        <f>L23-L24</f>
        <v>0</v>
      </c>
    </row>
    <row r="26" customHeight="true" spans="11:11">
      <c r="K26" s="54"/>
    </row>
  </sheetData>
  <mergeCells count="9">
    <mergeCell ref="A2:L2"/>
    <mergeCell ref="A4:A5"/>
    <mergeCell ref="B4:B5"/>
    <mergeCell ref="C4:C5"/>
    <mergeCell ref="D4:D5"/>
    <mergeCell ref="I4:I5"/>
    <mergeCell ref="J4:J5"/>
    <mergeCell ref="K4:K5"/>
    <mergeCell ref="L4:L5"/>
  </mergeCells>
  <printOptions horizontalCentered="true"/>
  <pageMargins left="0.786805555555556" right="0.786805555555556" top="0.786805555555556" bottom="0.786805555555556" header="0.236111111111111" footer="0.511805555555556"/>
  <pageSetup paperSize="9" scale="90" firstPageNumber="13" orientation="landscape" useFirstPageNumber="true" horizontalDpi="600"/>
  <headerFooter alignWithMargins="0" scaleWithDoc="0">
    <oddFooter>&amp;C—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true"/>
  </sheetPr>
  <dimension ref="A1:F26"/>
  <sheetViews>
    <sheetView showZeros="0" workbookViewId="0">
      <selection activeCell="C33" sqref="C33"/>
    </sheetView>
  </sheetViews>
  <sheetFormatPr defaultColWidth="17.625" defaultRowHeight="15.75" outlineLevelCol="5"/>
  <cols>
    <col min="1" max="1" width="43.125" style="34" customWidth="true"/>
    <col min="2" max="2" width="22.5" style="34" customWidth="true"/>
    <col min="3" max="3" width="17.625" style="34"/>
    <col min="4" max="4" width="27.125" style="34" customWidth="true"/>
    <col min="5" max="16384" width="17.625" style="34"/>
  </cols>
  <sheetData>
    <row r="1" ht="21" spans="1:1">
      <c r="A1" s="35" t="s">
        <v>33</v>
      </c>
    </row>
    <row r="2" ht="26.25" spans="1:6">
      <c r="A2" s="36" t="s">
        <v>34</v>
      </c>
      <c r="B2" s="36"/>
      <c r="C2" s="36"/>
      <c r="D2" s="36"/>
      <c r="E2" s="81"/>
      <c r="F2" s="81"/>
    </row>
    <row r="3" spans="1:4">
      <c r="A3" s="67" t="s">
        <v>35</v>
      </c>
      <c r="B3" s="67"/>
      <c r="C3" s="67"/>
      <c r="D3" s="68" t="s">
        <v>3</v>
      </c>
    </row>
    <row r="4" customHeight="true" spans="1:4">
      <c r="A4" s="69" t="s">
        <v>36</v>
      </c>
      <c r="B4" s="70" t="s">
        <v>37</v>
      </c>
      <c r="C4" s="70" t="s">
        <v>38</v>
      </c>
      <c r="D4" s="71" t="s">
        <v>39</v>
      </c>
    </row>
    <row r="5" spans="1:4">
      <c r="A5" s="72"/>
      <c r="B5" s="70" t="s">
        <v>40</v>
      </c>
      <c r="C5" s="70" t="s">
        <v>40</v>
      </c>
      <c r="D5" s="73"/>
    </row>
    <row r="6" ht="18" customHeight="true" spans="1:4">
      <c r="A6" s="74" t="s">
        <v>41</v>
      </c>
      <c r="B6" s="74">
        <f>B7+B21</f>
        <v>61481</v>
      </c>
      <c r="C6" s="74">
        <f>C7+C21</f>
        <v>104059</v>
      </c>
      <c r="D6" s="75">
        <f>(C6-B6)/B6*100</f>
        <v>69.2539158439193</v>
      </c>
    </row>
    <row r="7" ht="18" customHeight="true" spans="1:4">
      <c r="A7" s="76" t="s">
        <v>42</v>
      </c>
      <c r="B7" s="77">
        <f>SUM(B8:B20)</f>
        <v>43455</v>
      </c>
      <c r="C7" s="77">
        <f>SUM(C8:C20)</f>
        <v>31159</v>
      </c>
      <c r="D7" s="78">
        <f>(C7-B7)/B7*100</f>
        <v>-28.295938327005</v>
      </c>
    </row>
    <row r="8" ht="18" customHeight="true" spans="1:4">
      <c r="A8" s="79" t="s">
        <v>43</v>
      </c>
      <c r="B8" s="74">
        <v>11744</v>
      </c>
      <c r="C8" s="74">
        <v>13653</v>
      </c>
      <c r="D8" s="75">
        <f>(C8-B8)/B8*100</f>
        <v>16.2551089918256</v>
      </c>
    </row>
    <row r="9" ht="18" customHeight="true" spans="1:4">
      <c r="A9" s="79" t="s">
        <v>44</v>
      </c>
      <c r="B9" s="74">
        <v>1998</v>
      </c>
      <c r="C9" s="74">
        <v>2941</v>
      </c>
      <c r="D9" s="75">
        <f t="shared" ref="D9:D27" si="0">(C9-B9)/B9*100</f>
        <v>47.1971971971972</v>
      </c>
    </row>
    <row r="10" ht="18" customHeight="true" spans="1:4">
      <c r="A10" s="79" t="s">
        <v>45</v>
      </c>
      <c r="B10" s="74">
        <v>703</v>
      </c>
      <c r="C10" s="74">
        <v>914</v>
      </c>
      <c r="D10" s="75">
        <f t="shared" si="0"/>
        <v>30.0142247510669</v>
      </c>
    </row>
    <row r="11" ht="18" customHeight="true" spans="1:4">
      <c r="A11" s="79" t="s">
        <v>46</v>
      </c>
      <c r="B11" s="74">
        <v>1007</v>
      </c>
      <c r="C11" s="74">
        <v>750</v>
      </c>
      <c r="D11" s="75">
        <f t="shared" si="0"/>
        <v>-25.5213505461768</v>
      </c>
    </row>
    <row r="12" ht="18" customHeight="true" spans="1:4">
      <c r="A12" s="79" t="s">
        <v>47</v>
      </c>
      <c r="B12" s="74">
        <v>1797</v>
      </c>
      <c r="C12" s="74">
        <v>1921</v>
      </c>
      <c r="D12" s="75">
        <f t="shared" si="0"/>
        <v>6.90038953811909</v>
      </c>
    </row>
    <row r="13" ht="18" customHeight="true" spans="1:4">
      <c r="A13" s="79" t="s">
        <v>48</v>
      </c>
      <c r="B13" s="74">
        <v>3167</v>
      </c>
      <c r="C13" s="74">
        <v>3570</v>
      </c>
      <c r="D13" s="75">
        <f t="shared" si="0"/>
        <v>12.7249763182823</v>
      </c>
    </row>
    <row r="14" ht="18" customHeight="true" spans="1:4">
      <c r="A14" s="79" t="s">
        <v>49</v>
      </c>
      <c r="B14" s="74">
        <v>1194</v>
      </c>
      <c r="C14" s="74">
        <v>1396</v>
      </c>
      <c r="D14" s="75">
        <f t="shared" si="0"/>
        <v>16.9179229480737</v>
      </c>
    </row>
    <row r="15" ht="18" customHeight="true" spans="1:4">
      <c r="A15" s="79" t="s">
        <v>50</v>
      </c>
      <c r="B15" s="74">
        <v>1509</v>
      </c>
      <c r="C15" s="74">
        <v>1555</v>
      </c>
      <c r="D15" s="75">
        <f t="shared" si="0"/>
        <v>3.04837640821736</v>
      </c>
    </row>
    <row r="16" ht="18" customHeight="true" spans="1:4">
      <c r="A16" s="79" t="s">
        <v>51</v>
      </c>
      <c r="B16" s="74">
        <v>1004</v>
      </c>
      <c r="C16" s="74">
        <v>1116</v>
      </c>
      <c r="D16" s="75">
        <f t="shared" si="0"/>
        <v>11.1553784860558</v>
      </c>
    </row>
    <row r="17" ht="18" customHeight="true" spans="1:4">
      <c r="A17" s="79" t="s">
        <v>52</v>
      </c>
      <c r="B17" s="74">
        <v>903</v>
      </c>
      <c r="C17" s="74">
        <v>1188</v>
      </c>
      <c r="D17" s="75">
        <f t="shared" si="0"/>
        <v>31.5614617940199</v>
      </c>
    </row>
    <row r="18" ht="18" customHeight="true" spans="1:4">
      <c r="A18" s="79" t="s">
        <v>53</v>
      </c>
      <c r="B18" s="74">
        <v>6699</v>
      </c>
      <c r="C18" s="74">
        <v>158</v>
      </c>
      <c r="D18" s="75">
        <f t="shared" si="0"/>
        <v>-97.6414390207494</v>
      </c>
    </row>
    <row r="19" ht="18" customHeight="true" spans="1:4">
      <c r="A19" s="79" t="s">
        <v>54</v>
      </c>
      <c r="B19" s="74">
        <v>11649</v>
      </c>
      <c r="C19" s="74">
        <v>1918</v>
      </c>
      <c r="D19" s="75">
        <f t="shared" si="0"/>
        <v>-83.5350673877586</v>
      </c>
    </row>
    <row r="20" ht="18" customHeight="true" spans="1:4">
      <c r="A20" s="79" t="s">
        <v>55</v>
      </c>
      <c r="B20" s="74">
        <v>81</v>
      </c>
      <c r="C20" s="74">
        <v>79</v>
      </c>
      <c r="D20" s="75">
        <f t="shared" si="0"/>
        <v>-2.46913580246914</v>
      </c>
    </row>
    <row r="21" ht="18" customHeight="true" spans="1:4">
      <c r="A21" s="76" t="s">
        <v>56</v>
      </c>
      <c r="B21" s="77">
        <f>SUM(B22:B26)</f>
        <v>18026</v>
      </c>
      <c r="C21" s="77">
        <f>SUM(C22:C26)</f>
        <v>72900</v>
      </c>
      <c r="D21" s="78">
        <f t="shared" si="0"/>
        <v>304.415843781205</v>
      </c>
    </row>
    <row r="22" ht="18" customHeight="true" spans="1:4">
      <c r="A22" s="79" t="s">
        <v>57</v>
      </c>
      <c r="B22" s="74">
        <v>2863</v>
      </c>
      <c r="C22" s="74">
        <v>2971</v>
      </c>
      <c r="D22" s="75">
        <f t="shared" si="0"/>
        <v>3.77226685295145</v>
      </c>
    </row>
    <row r="23" ht="18" customHeight="true" spans="1:4">
      <c r="A23" s="79" t="s">
        <v>58</v>
      </c>
      <c r="B23" s="74">
        <v>2419</v>
      </c>
      <c r="C23" s="74">
        <v>1420</v>
      </c>
      <c r="D23" s="75">
        <f t="shared" si="0"/>
        <v>-41.2980570483671</v>
      </c>
    </row>
    <row r="24" ht="18" customHeight="true" spans="1:4">
      <c r="A24" s="79" t="s">
        <v>59</v>
      </c>
      <c r="B24" s="74">
        <v>2380</v>
      </c>
      <c r="C24" s="74">
        <v>13488</v>
      </c>
      <c r="D24" s="75">
        <f t="shared" si="0"/>
        <v>466.72268907563</v>
      </c>
    </row>
    <row r="25" ht="18" customHeight="true" spans="1:4">
      <c r="A25" s="80" t="s">
        <v>60</v>
      </c>
      <c r="B25" s="74">
        <v>9930</v>
      </c>
      <c r="C25" s="74">
        <v>54442</v>
      </c>
      <c r="D25" s="75">
        <f t="shared" si="0"/>
        <v>448.257804632427</v>
      </c>
    </row>
    <row r="26" ht="18" customHeight="true" spans="1:4">
      <c r="A26" s="79" t="s">
        <v>61</v>
      </c>
      <c r="B26" s="74">
        <v>434</v>
      </c>
      <c r="C26" s="74">
        <v>579</v>
      </c>
      <c r="D26" s="75">
        <f t="shared" si="0"/>
        <v>33.4101382488479</v>
      </c>
    </row>
  </sheetData>
  <mergeCells count="3">
    <mergeCell ref="A2:D2"/>
    <mergeCell ref="A4:A5"/>
    <mergeCell ref="D4:D5"/>
  </mergeCells>
  <printOptions horizontalCentered="true"/>
  <pageMargins left="0.786805555555556" right="0.786805555555556" top="0.786805555555556" bottom="0.786805555555556" header="0.236111111111111" footer="0.511805555555556"/>
  <pageSetup paperSize="9" scale="99" firstPageNumber="14" orientation="landscape" useFirstPageNumber="true" horizontalDpi="600"/>
  <headerFooter alignWithMargins="0" scaleWithDoc="0">
    <oddFooter>&amp;C— &amp;P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D30"/>
  <sheetViews>
    <sheetView showZeros="0" workbookViewId="0">
      <selection activeCell="C30" sqref="C30"/>
    </sheetView>
  </sheetViews>
  <sheetFormatPr defaultColWidth="18.375" defaultRowHeight="24.95" customHeight="true" outlineLevelCol="3"/>
  <cols>
    <col min="1" max="1" width="43.5" style="58" customWidth="true"/>
    <col min="2" max="2" width="26.5" style="34" customWidth="true"/>
    <col min="3" max="3" width="21.25" style="34" customWidth="true"/>
    <col min="4" max="4" width="23" style="34" customWidth="true"/>
    <col min="5" max="16384" width="18.375" style="34"/>
  </cols>
  <sheetData>
    <row r="1" ht="22" customHeight="true" spans="1:1">
      <c r="A1" s="59" t="s">
        <v>62</v>
      </c>
    </row>
    <row r="2" ht="22" customHeight="true" spans="1:4">
      <c r="A2" s="60" t="s">
        <v>63</v>
      </c>
      <c r="B2" s="36"/>
      <c r="C2" s="36"/>
      <c r="D2" s="36"/>
    </row>
    <row r="3" ht="16" customHeight="true" spans="1:4">
      <c r="A3" s="61" t="s">
        <v>64</v>
      </c>
      <c r="B3" s="61"/>
      <c r="C3" s="61"/>
      <c r="D3" s="62" t="s">
        <v>3</v>
      </c>
    </row>
    <row r="4" s="57" customFormat="true" ht="27" customHeight="true" spans="1:4">
      <c r="A4" s="38" t="s">
        <v>4</v>
      </c>
      <c r="B4" s="38" t="s">
        <v>5</v>
      </c>
      <c r="C4" s="38" t="s">
        <v>7</v>
      </c>
      <c r="D4" s="38" t="s">
        <v>65</v>
      </c>
    </row>
    <row r="5" ht="15" customHeight="true" spans="1:4">
      <c r="A5" s="39" t="s">
        <v>66</v>
      </c>
      <c r="B5" s="40">
        <v>30190</v>
      </c>
      <c r="C5" s="40">
        <v>29527</v>
      </c>
      <c r="D5" s="63">
        <f>IFERROR((C5-B5)/B5*100,"")</f>
        <v>-2.19609142100033</v>
      </c>
    </row>
    <row r="6" ht="15" customHeight="true" spans="1:4">
      <c r="A6" s="39" t="s">
        <v>67</v>
      </c>
      <c r="B6" s="40">
        <v>120</v>
      </c>
      <c r="C6" s="40">
        <v>385</v>
      </c>
      <c r="D6" s="63">
        <f t="shared" ref="D5:D22" si="0">IFERROR((C6-B6)/B6*100,"")</f>
        <v>220.833333333333</v>
      </c>
    </row>
    <row r="7" ht="15" customHeight="true" spans="1:4">
      <c r="A7" s="39" t="s">
        <v>68</v>
      </c>
      <c r="B7" s="40">
        <v>13023</v>
      </c>
      <c r="C7" s="40">
        <v>13560</v>
      </c>
      <c r="D7" s="63">
        <f t="shared" si="0"/>
        <v>4.1234738539507</v>
      </c>
    </row>
    <row r="8" ht="15" customHeight="true" spans="1:4">
      <c r="A8" s="39" t="s">
        <v>69</v>
      </c>
      <c r="B8" s="64">
        <v>30226</v>
      </c>
      <c r="C8" s="40">
        <v>31186</v>
      </c>
      <c r="D8" s="63">
        <f t="shared" si="0"/>
        <v>3.17607357903791</v>
      </c>
    </row>
    <row r="9" ht="15" customHeight="true" spans="1:4">
      <c r="A9" s="39" t="s">
        <v>70</v>
      </c>
      <c r="B9" s="64">
        <v>6092</v>
      </c>
      <c r="C9" s="40">
        <v>7757</v>
      </c>
      <c r="D9" s="63">
        <f t="shared" si="0"/>
        <v>27.3309258043335</v>
      </c>
    </row>
    <row r="10" ht="15" customHeight="true" spans="1:4">
      <c r="A10" s="39" t="s">
        <v>71</v>
      </c>
      <c r="B10" s="64">
        <v>3918</v>
      </c>
      <c r="C10" s="40">
        <v>5306</v>
      </c>
      <c r="D10" s="63">
        <f t="shared" si="0"/>
        <v>35.4262378764676</v>
      </c>
    </row>
    <row r="11" ht="15" customHeight="true" spans="1:4">
      <c r="A11" s="39" t="s">
        <v>72</v>
      </c>
      <c r="B11" s="64">
        <v>36809</v>
      </c>
      <c r="C11" s="40">
        <v>41369</v>
      </c>
      <c r="D11" s="63">
        <f t="shared" si="0"/>
        <v>12.3882746067538</v>
      </c>
    </row>
    <row r="12" ht="15" customHeight="true" spans="1:4">
      <c r="A12" s="39" t="s">
        <v>73</v>
      </c>
      <c r="B12" s="64">
        <v>24895</v>
      </c>
      <c r="C12" s="40">
        <v>22663</v>
      </c>
      <c r="D12" s="63">
        <f t="shared" si="0"/>
        <v>-8.9656557541675</v>
      </c>
    </row>
    <row r="13" ht="15" customHeight="true" spans="1:4">
      <c r="A13" s="39" t="s">
        <v>74</v>
      </c>
      <c r="B13" s="64">
        <v>14030</v>
      </c>
      <c r="C13" s="40">
        <v>10989</v>
      </c>
      <c r="D13" s="63">
        <f t="shared" si="0"/>
        <v>-21.6749821810406</v>
      </c>
    </row>
    <row r="14" ht="15" customHeight="true" spans="1:4">
      <c r="A14" s="39" t="s">
        <v>75</v>
      </c>
      <c r="B14" s="64">
        <v>18567</v>
      </c>
      <c r="C14" s="40">
        <v>24605</v>
      </c>
      <c r="D14" s="63">
        <f t="shared" si="0"/>
        <v>32.5200624764367</v>
      </c>
    </row>
    <row r="15" ht="15" customHeight="true" spans="1:4">
      <c r="A15" s="39" t="s">
        <v>76</v>
      </c>
      <c r="B15" s="64">
        <v>39267</v>
      </c>
      <c r="C15" s="40">
        <v>47865</v>
      </c>
      <c r="D15" s="63">
        <f t="shared" si="0"/>
        <v>21.8962487584995</v>
      </c>
    </row>
    <row r="16" ht="15" customHeight="true" spans="1:4">
      <c r="A16" s="39" t="s">
        <v>77</v>
      </c>
      <c r="B16" s="64">
        <v>8090</v>
      </c>
      <c r="C16" s="40">
        <v>8420</v>
      </c>
      <c r="D16" s="63">
        <f t="shared" si="0"/>
        <v>4.07911001236094</v>
      </c>
    </row>
    <row r="17" ht="15" customHeight="true" spans="1:4">
      <c r="A17" s="39" t="s">
        <v>78</v>
      </c>
      <c r="B17" s="64">
        <v>3213</v>
      </c>
      <c r="C17" s="40">
        <v>2791</v>
      </c>
      <c r="D17" s="63">
        <f t="shared" si="0"/>
        <v>-13.1341425459073</v>
      </c>
    </row>
    <row r="18" ht="15" customHeight="true" spans="1:4">
      <c r="A18" s="39" t="s">
        <v>79</v>
      </c>
      <c r="B18" s="64">
        <v>4989</v>
      </c>
      <c r="C18" s="40">
        <v>2105</v>
      </c>
      <c r="D18" s="63">
        <f t="shared" si="0"/>
        <v>-57.8071757867308</v>
      </c>
    </row>
    <row r="19" ht="15" customHeight="true" spans="1:4">
      <c r="A19" s="39" t="s">
        <v>80</v>
      </c>
      <c r="B19" s="64">
        <v>100</v>
      </c>
      <c r="C19" s="40">
        <v>82</v>
      </c>
      <c r="D19" s="63">
        <f t="shared" si="0"/>
        <v>-18</v>
      </c>
    </row>
    <row r="20" ht="15" customHeight="true" spans="1:4">
      <c r="A20" s="39" t="s">
        <v>81</v>
      </c>
      <c r="B20" s="64">
        <v>2912</v>
      </c>
      <c r="C20" s="40">
        <v>5090</v>
      </c>
      <c r="D20" s="63">
        <f t="shared" si="0"/>
        <v>74.793956043956</v>
      </c>
    </row>
    <row r="21" ht="15" customHeight="true" spans="1:4">
      <c r="A21" s="39" t="s">
        <v>82</v>
      </c>
      <c r="B21" s="64">
        <v>17235</v>
      </c>
      <c r="C21" s="40">
        <v>17680</v>
      </c>
      <c r="D21" s="63">
        <f t="shared" si="0"/>
        <v>2.58195532346968</v>
      </c>
    </row>
    <row r="22" ht="15" customHeight="true" spans="1:4">
      <c r="A22" s="39" t="s">
        <v>83</v>
      </c>
      <c r="B22" s="64">
        <v>1098</v>
      </c>
      <c r="C22" s="40">
        <v>1605</v>
      </c>
      <c r="D22" s="63">
        <f t="shared" si="0"/>
        <v>46.1748633879781</v>
      </c>
    </row>
    <row r="23" ht="15" customHeight="true" spans="1:4">
      <c r="A23" s="39" t="s">
        <v>84</v>
      </c>
      <c r="B23" s="64">
        <v>1945</v>
      </c>
      <c r="C23" s="40">
        <v>2571</v>
      </c>
      <c r="D23" s="63">
        <f t="shared" ref="D23:D28" si="1">IFERROR((C23-B23)/B23*100,"")</f>
        <v>32.1850899742931</v>
      </c>
    </row>
    <row r="24" ht="15" customHeight="true" spans="1:4">
      <c r="A24" s="39" t="s">
        <v>85</v>
      </c>
      <c r="B24" s="64"/>
      <c r="C24" s="40">
        <v>0</v>
      </c>
      <c r="D24" s="63" t="str">
        <f t="shared" si="1"/>
        <v/>
      </c>
    </row>
    <row r="25" ht="15" customHeight="true" spans="1:4">
      <c r="A25" s="39" t="s">
        <v>86</v>
      </c>
      <c r="B25" s="64">
        <f>372</f>
        <v>372</v>
      </c>
      <c r="C25" s="40">
        <v>2007</v>
      </c>
      <c r="D25" s="63">
        <f t="shared" si="1"/>
        <v>439.516129032258</v>
      </c>
    </row>
    <row r="26" ht="15" customHeight="true" spans="1:4">
      <c r="A26" s="39" t="s">
        <v>87</v>
      </c>
      <c r="B26" s="40">
        <v>8526</v>
      </c>
      <c r="C26" s="40">
        <v>9551</v>
      </c>
      <c r="D26" s="63">
        <f t="shared" si="1"/>
        <v>12.0220501993901</v>
      </c>
    </row>
    <row r="27" ht="15" customHeight="true" spans="1:4">
      <c r="A27" s="65" t="s">
        <v>88</v>
      </c>
      <c r="B27" s="40">
        <v>14</v>
      </c>
      <c r="C27" s="40"/>
      <c r="D27" s="63">
        <f t="shared" si="1"/>
        <v>-100</v>
      </c>
    </row>
    <row r="28" ht="15" customHeight="true" spans="1:4">
      <c r="A28" s="66" t="s">
        <v>89</v>
      </c>
      <c r="B28" s="40">
        <f>SUM(B5:B27)</f>
        <v>265631</v>
      </c>
      <c r="C28" s="40">
        <f>SUM(C5:C27)</f>
        <v>287114</v>
      </c>
      <c r="D28" s="63">
        <f t="shared" si="1"/>
        <v>8.08753496391611</v>
      </c>
    </row>
    <row r="29" ht="36" customHeight="true" spans="1:4">
      <c r="A29" s="32"/>
      <c r="B29" s="32"/>
      <c r="C29" s="32"/>
      <c r="D29" s="32"/>
    </row>
    <row r="30" customHeight="true" spans="3:3">
      <c r="C30" s="34">
        <f>C26+'2023年政府性基金预算'!K11</f>
        <v>15916</v>
      </c>
    </row>
  </sheetData>
  <mergeCells count="2">
    <mergeCell ref="A2:D2"/>
    <mergeCell ref="A29:D29"/>
  </mergeCells>
  <printOptions horizontalCentered="true"/>
  <pageMargins left="0.786805555555556" right="0.786805555555556" top="0.786805555555556" bottom="0.786805555555556" header="0.236111111111111" footer="0.511805555555556"/>
  <pageSetup paperSize="9" firstPageNumber="15" fitToWidth="0" orientation="landscape" useFirstPageNumber="true" horizontalDpi="600"/>
  <headerFooter alignWithMargins="0" scaleWithDoc="0">
    <oddFooter>&amp;C—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true"/>
  </sheetPr>
  <dimension ref="A1:N20"/>
  <sheetViews>
    <sheetView showZeros="0" workbookViewId="0">
      <selection activeCell="J23" sqref="J23"/>
    </sheetView>
  </sheetViews>
  <sheetFormatPr defaultColWidth="18.875" defaultRowHeight="15.75"/>
  <cols>
    <col min="1" max="1" width="30.25" customWidth="true"/>
    <col min="2" max="4" width="9.125" customWidth="true"/>
    <col min="5" max="7" width="9.125" hidden="true" customWidth="true" outlineLevel="1"/>
    <col min="8" max="8" width="31" customWidth="true" collapsed="true"/>
    <col min="9" max="11" width="9.125" customWidth="true"/>
    <col min="12" max="12" width="18.875" style="45" hidden="true" customWidth="true" outlineLevel="1"/>
    <col min="13" max="13" width="18.875" hidden="true" customWidth="true" outlineLevel="1"/>
    <col min="14" max="14" width="18.875" style="45" hidden="true" customWidth="true" outlineLevel="1"/>
    <col min="15" max="15" width="18.875" collapsed="true"/>
  </cols>
  <sheetData>
    <row r="1" s="34" customFormat="true" ht="21" spans="1:14">
      <c r="A1" s="35" t="s">
        <v>90</v>
      </c>
      <c r="B1" s="35"/>
      <c r="L1" s="54"/>
      <c r="N1" s="56"/>
    </row>
    <row r="2" s="34" customFormat="true" ht="34" customHeight="true" spans="1:14">
      <c r="A2" s="36" t="s">
        <v>91</v>
      </c>
      <c r="B2" s="36"/>
      <c r="C2" s="36"/>
      <c r="D2" s="36"/>
      <c r="E2" s="36"/>
      <c r="F2" s="36"/>
      <c r="G2" s="36"/>
      <c r="H2" s="36"/>
      <c r="I2" s="36"/>
      <c r="J2" s="36"/>
      <c r="K2" s="36"/>
      <c r="L2" s="54"/>
      <c r="N2" s="56"/>
    </row>
    <row r="3" s="34" customFormat="true" ht="24" customHeight="true" spans="1:14">
      <c r="A3" s="37" t="s">
        <v>92</v>
      </c>
      <c r="B3" s="37"/>
      <c r="C3" s="37"/>
      <c r="D3" s="37"/>
      <c r="E3" s="37"/>
      <c r="F3" s="37"/>
      <c r="G3" s="37"/>
      <c r="H3" s="37"/>
      <c r="I3" s="44" t="s">
        <v>3</v>
      </c>
      <c r="J3" s="44"/>
      <c r="K3" s="44"/>
      <c r="L3" s="54"/>
      <c r="N3" s="56"/>
    </row>
    <row r="4" ht="41" customHeight="true" spans="1:11">
      <c r="A4" s="46" t="s">
        <v>4</v>
      </c>
      <c r="B4" s="46" t="s">
        <v>93</v>
      </c>
      <c r="C4" s="46" t="s">
        <v>94</v>
      </c>
      <c r="D4" s="46" t="s">
        <v>95</v>
      </c>
      <c r="E4" s="46"/>
      <c r="F4" s="46"/>
      <c r="G4" s="46"/>
      <c r="H4" s="46" t="s">
        <v>4</v>
      </c>
      <c r="I4" s="46" t="s">
        <v>96</v>
      </c>
      <c r="J4" s="46" t="s">
        <v>94</v>
      </c>
      <c r="K4" s="46" t="s">
        <v>97</v>
      </c>
    </row>
    <row r="5" ht="29" customHeight="true" spans="1:14">
      <c r="A5" s="47" t="s">
        <v>98</v>
      </c>
      <c r="B5" s="48"/>
      <c r="C5" s="48"/>
      <c r="D5" s="48"/>
      <c r="E5" s="53" t="e">
        <f>D5/C5</f>
        <v>#DIV/0!</v>
      </c>
      <c r="F5" s="48">
        <f>D5-B5</f>
        <v>0</v>
      </c>
      <c r="G5" s="53" t="e">
        <f>F5/B5</f>
        <v>#DIV/0!</v>
      </c>
      <c r="H5" s="47" t="s">
        <v>99</v>
      </c>
      <c r="I5" s="48">
        <v>1</v>
      </c>
      <c r="J5" s="48">
        <v>11</v>
      </c>
      <c r="K5" s="48">
        <v>11</v>
      </c>
      <c r="L5" s="45">
        <f>K5/J5</f>
        <v>1</v>
      </c>
      <c r="M5">
        <f>K5-I5</f>
        <v>10</v>
      </c>
      <c r="N5" s="45">
        <f>M5/I5</f>
        <v>10</v>
      </c>
    </row>
    <row r="6" ht="25" customHeight="true" spans="1:14">
      <c r="A6" s="49" t="s">
        <v>100</v>
      </c>
      <c r="B6" s="48">
        <v>140139</v>
      </c>
      <c r="C6" s="48">
        <v>23800</v>
      </c>
      <c r="D6" s="48">
        <v>22401</v>
      </c>
      <c r="E6" s="53">
        <f t="shared" ref="E6:E20" si="0">D6/C6</f>
        <v>0.941218487394958</v>
      </c>
      <c r="F6" s="48">
        <f t="shared" ref="F6:F20" si="1">D6-B6</f>
        <v>-117738</v>
      </c>
      <c r="G6" s="53">
        <f t="shared" ref="G6:G20" si="2">F6/B6</f>
        <v>-0.840151563804508</v>
      </c>
      <c r="H6" s="47" t="s">
        <v>101</v>
      </c>
      <c r="I6" s="48">
        <v>66</v>
      </c>
      <c r="J6" s="48">
        <v>148</v>
      </c>
      <c r="K6" s="48">
        <v>125</v>
      </c>
      <c r="L6" s="45">
        <f t="shared" ref="L6:L18" si="3">K6/J6</f>
        <v>0.844594594594595</v>
      </c>
      <c r="M6">
        <f t="shared" ref="M6:M18" si="4">K6-I6</f>
        <v>59</v>
      </c>
      <c r="N6" s="45">
        <f t="shared" ref="N6:N18" si="5">M6/I6</f>
        <v>0.893939393939394</v>
      </c>
    </row>
    <row r="7" ht="34" customHeight="true" spans="1:14">
      <c r="A7" s="47" t="s">
        <v>102</v>
      </c>
      <c r="B7" s="48"/>
      <c r="C7" s="48"/>
      <c r="D7" s="48"/>
      <c r="E7" s="53" t="e">
        <f t="shared" si="0"/>
        <v>#DIV/0!</v>
      </c>
      <c r="F7" s="48">
        <f t="shared" si="1"/>
        <v>0</v>
      </c>
      <c r="G7" s="53" t="e">
        <f t="shared" si="2"/>
        <v>#DIV/0!</v>
      </c>
      <c r="H7" s="47" t="s">
        <v>103</v>
      </c>
      <c r="I7" s="48">
        <v>101622</v>
      </c>
      <c r="J7" s="55">
        <v>24750</v>
      </c>
      <c r="K7" s="48">
        <v>23363</v>
      </c>
      <c r="L7" s="45">
        <f t="shared" si="3"/>
        <v>0.943959595959596</v>
      </c>
      <c r="M7">
        <f t="shared" si="4"/>
        <v>-78259</v>
      </c>
      <c r="N7" s="45">
        <f t="shared" si="5"/>
        <v>-0.770098994312255</v>
      </c>
    </row>
    <row r="8" ht="22" customHeight="true" spans="1:14">
      <c r="A8" s="49" t="s">
        <v>104</v>
      </c>
      <c r="B8" s="48"/>
      <c r="C8" s="48"/>
      <c r="D8" s="48"/>
      <c r="E8" s="53" t="e">
        <f t="shared" si="0"/>
        <v>#DIV/0!</v>
      </c>
      <c r="F8" s="48">
        <f t="shared" si="1"/>
        <v>0</v>
      </c>
      <c r="G8" s="53" t="e">
        <f t="shared" si="2"/>
        <v>#DIV/0!</v>
      </c>
      <c r="H8" s="47" t="s">
        <v>105</v>
      </c>
      <c r="I8" s="48"/>
      <c r="J8" s="55"/>
      <c r="K8" s="48"/>
      <c r="L8" s="45" t="e">
        <f t="shared" si="3"/>
        <v>#DIV/0!</v>
      </c>
      <c r="M8">
        <f t="shared" si="4"/>
        <v>0</v>
      </c>
      <c r="N8" s="45" t="e">
        <f t="shared" si="5"/>
        <v>#DIV/0!</v>
      </c>
    </row>
    <row r="9" ht="22" customHeight="true" spans="1:14">
      <c r="A9" s="47" t="s">
        <v>106</v>
      </c>
      <c r="B9" s="48">
        <v>672</v>
      </c>
      <c r="C9" s="48">
        <v>950</v>
      </c>
      <c r="D9" s="48">
        <v>807</v>
      </c>
      <c r="E9" s="53">
        <f t="shared" si="0"/>
        <v>0.849473684210526</v>
      </c>
      <c r="F9" s="48">
        <f t="shared" si="1"/>
        <v>135</v>
      </c>
      <c r="G9" s="53">
        <f t="shared" si="2"/>
        <v>0.200892857142857</v>
      </c>
      <c r="H9" s="47" t="s">
        <v>107</v>
      </c>
      <c r="I9" s="48"/>
      <c r="J9" s="48"/>
      <c r="K9" s="48"/>
      <c r="L9" s="45" t="e">
        <f t="shared" si="3"/>
        <v>#DIV/0!</v>
      </c>
      <c r="M9">
        <f t="shared" si="4"/>
        <v>0</v>
      </c>
      <c r="N9" s="45" t="e">
        <f t="shared" si="5"/>
        <v>#DIV/0!</v>
      </c>
    </row>
    <row r="10" ht="22" customHeight="true" spans="1:14">
      <c r="A10" s="47" t="s">
        <v>108</v>
      </c>
      <c r="B10" s="50"/>
      <c r="C10" s="51">
        <v>36884</v>
      </c>
      <c r="D10" s="48">
        <v>39481</v>
      </c>
      <c r="E10" s="53">
        <f t="shared" si="0"/>
        <v>1.07040993384665</v>
      </c>
      <c r="F10" s="48">
        <f t="shared" si="1"/>
        <v>39481</v>
      </c>
      <c r="G10" s="53" t="e">
        <f t="shared" si="2"/>
        <v>#DIV/0!</v>
      </c>
      <c r="H10" s="47" t="s">
        <v>109</v>
      </c>
      <c r="I10" s="48">
        <v>54362</v>
      </c>
      <c r="J10" s="55">
        <v>150321</v>
      </c>
      <c r="K10" s="48">
        <v>152497</v>
      </c>
      <c r="L10" s="45">
        <f t="shared" si="3"/>
        <v>1.01447568869286</v>
      </c>
      <c r="M10">
        <f t="shared" si="4"/>
        <v>98135</v>
      </c>
      <c r="N10" s="45">
        <f t="shared" si="5"/>
        <v>1.80521320039734</v>
      </c>
    </row>
    <row r="11" ht="22" customHeight="true" spans="1:14">
      <c r="A11" s="47" t="s">
        <v>110</v>
      </c>
      <c r="B11" s="48"/>
      <c r="C11" s="48">
        <v>6366</v>
      </c>
      <c r="D11" s="48">
        <v>6365</v>
      </c>
      <c r="E11" s="53">
        <f t="shared" si="0"/>
        <v>0.999842915488533</v>
      </c>
      <c r="F11" s="48">
        <f t="shared" si="1"/>
        <v>6365</v>
      </c>
      <c r="G11" s="53" t="e">
        <f t="shared" si="2"/>
        <v>#DIV/0!</v>
      </c>
      <c r="H11" s="47" t="s">
        <v>111</v>
      </c>
      <c r="I11" s="48">
        <v>3892</v>
      </c>
      <c r="J11" s="48">
        <v>6366</v>
      </c>
      <c r="K11" s="48">
        <v>6365</v>
      </c>
      <c r="L11" s="45">
        <f t="shared" si="3"/>
        <v>0.999842915488533</v>
      </c>
      <c r="M11">
        <f t="shared" si="4"/>
        <v>2473</v>
      </c>
      <c r="N11" s="45">
        <f t="shared" si="5"/>
        <v>0.635405960945529</v>
      </c>
    </row>
    <row r="12" ht="22" customHeight="true" spans="1:14">
      <c r="A12" s="47"/>
      <c r="B12" s="48"/>
      <c r="C12" s="48"/>
      <c r="D12" s="48"/>
      <c r="E12" s="53" t="e">
        <f t="shared" si="0"/>
        <v>#DIV/0!</v>
      </c>
      <c r="F12" s="48">
        <f t="shared" si="1"/>
        <v>0</v>
      </c>
      <c r="G12" s="53" t="e">
        <f t="shared" si="2"/>
        <v>#DIV/0!</v>
      </c>
      <c r="H12" s="47" t="s">
        <v>112</v>
      </c>
      <c r="I12" s="48"/>
      <c r="J12" s="48"/>
      <c r="K12" s="48"/>
      <c r="L12" s="45" t="e">
        <f t="shared" si="3"/>
        <v>#DIV/0!</v>
      </c>
      <c r="M12">
        <f t="shared" si="4"/>
        <v>0</v>
      </c>
      <c r="N12" s="45" t="e">
        <f t="shared" si="5"/>
        <v>#DIV/0!</v>
      </c>
    </row>
    <row r="13" ht="22" customHeight="true" spans="1:14">
      <c r="A13" s="52" t="s">
        <v>113</v>
      </c>
      <c r="B13" s="52">
        <f>SUM(B5:B12)</f>
        <v>140811</v>
      </c>
      <c r="C13" s="52">
        <f>SUM(C5:C12)</f>
        <v>68000</v>
      </c>
      <c r="D13" s="52">
        <f>SUM(D5:D12)</f>
        <v>69054</v>
      </c>
      <c r="E13" s="53">
        <f t="shared" si="0"/>
        <v>1.0155</v>
      </c>
      <c r="F13" s="48">
        <f t="shared" si="1"/>
        <v>-71757</v>
      </c>
      <c r="G13" s="53">
        <f t="shared" si="2"/>
        <v>-0.509597971749366</v>
      </c>
      <c r="H13" s="52" t="s">
        <v>114</v>
      </c>
      <c r="I13" s="52">
        <f>SUM(I5:I12)</f>
        <v>159943</v>
      </c>
      <c r="J13" s="52">
        <f>SUM(J5:J12)</f>
        <v>181596</v>
      </c>
      <c r="K13" s="52">
        <f>SUM(K5:K12)</f>
        <v>182361</v>
      </c>
      <c r="L13" s="45">
        <f t="shared" si="3"/>
        <v>1.00421264785568</v>
      </c>
      <c r="M13">
        <f t="shared" si="4"/>
        <v>22418</v>
      </c>
      <c r="N13" s="45">
        <f t="shared" si="5"/>
        <v>0.140162432866709</v>
      </c>
    </row>
    <row r="14" ht="22" customHeight="true" spans="1:14">
      <c r="A14" s="47" t="s">
        <v>115</v>
      </c>
      <c r="B14" s="48">
        <v>825</v>
      </c>
      <c r="C14" s="48">
        <v>1000</v>
      </c>
      <c r="D14" s="48">
        <v>934</v>
      </c>
      <c r="E14" s="53">
        <f t="shared" si="0"/>
        <v>0.934</v>
      </c>
      <c r="F14" s="48">
        <f t="shared" si="1"/>
        <v>109</v>
      </c>
      <c r="G14" s="53">
        <f t="shared" si="2"/>
        <v>0.132121212121212</v>
      </c>
      <c r="H14" s="47" t="s">
        <v>116</v>
      </c>
      <c r="I14" s="48">
        <v>45</v>
      </c>
      <c r="J14" s="48">
        <v>100</v>
      </c>
      <c r="K14" s="48">
        <v>99</v>
      </c>
      <c r="L14" s="45">
        <f t="shared" si="3"/>
        <v>0.99</v>
      </c>
      <c r="M14">
        <f t="shared" si="4"/>
        <v>54</v>
      </c>
      <c r="N14" s="45">
        <f t="shared" si="5"/>
        <v>1.2</v>
      </c>
    </row>
    <row r="15" ht="22" customHeight="true" spans="1:14">
      <c r="A15" s="47" t="s">
        <v>117</v>
      </c>
      <c r="B15" s="48">
        <f>B16+B17</f>
        <v>54100</v>
      </c>
      <c r="C15" s="48">
        <f>C16+C17</f>
        <v>120559</v>
      </c>
      <c r="D15" s="48">
        <f>D16+D17</f>
        <v>120559</v>
      </c>
      <c r="E15" s="53">
        <f t="shared" si="0"/>
        <v>1</v>
      </c>
      <c r="F15" s="48">
        <f t="shared" si="1"/>
        <v>66459</v>
      </c>
      <c r="G15" s="53">
        <f t="shared" si="2"/>
        <v>1.22844731977819</v>
      </c>
      <c r="H15" s="47" t="s">
        <v>118</v>
      </c>
      <c r="I15" s="48">
        <v>39144</v>
      </c>
      <c r="J15" s="48"/>
      <c r="K15" s="48">
        <v>420</v>
      </c>
      <c r="L15" s="45" t="e">
        <f t="shared" si="3"/>
        <v>#DIV/0!</v>
      </c>
      <c r="M15">
        <f t="shared" si="4"/>
        <v>-38724</v>
      </c>
      <c r="N15" s="45">
        <f t="shared" si="5"/>
        <v>-0.989270386266094</v>
      </c>
    </row>
    <row r="16" ht="22" customHeight="true" spans="1:11">
      <c r="A16" s="47" t="s">
        <v>119</v>
      </c>
      <c r="B16" s="48"/>
      <c r="C16" s="48">
        <v>8359</v>
      </c>
      <c r="D16" s="48">
        <v>8359</v>
      </c>
      <c r="E16" s="53">
        <f t="shared" si="0"/>
        <v>1</v>
      </c>
      <c r="F16" s="48">
        <f t="shared" si="1"/>
        <v>8359</v>
      </c>
      <c r="G16" s="53" t="e">
        <f t="shared" si="2"/>
        <v>#DIV/0!</v>
      </c>
      <c r="H16" s="47" t="s">
        <v>120</v>
      </c>
      <c r="I16" s="48"/>
      <c r="J16" s="48">
        <v>8359</v>
      </c>
      <c r="K16" s="48">
        <v>8359</v>
      </c>
    </row>
    <row r="17" ht="22" customHeight="true" spans="1:11">
      <c r="A17" s="47" t="s">
        <v>121</v>
      </c>
      <c r="B17" s="48">
        <v>54100</v>
      </c>
      <c r="C17" s="48">
        <v>112200</v>
      </c>
      <c r="D17" s="48">
        <v>112200</v>
      </c>
      <c r="E17" s="53">
        <f t="shared" si="0"/>
        <v>1</v>
      </c>
      <c r="F17" s="48">
        <f t="shared" si="1"/>
        <v>58100</v>
      </c>
      <c r="G17" s="53">
        <f t="shared" si="2"/>
        <v>1.07393715341959</v>
      </c>
      <c r="H17" s="47" t="s">
        <v>122</v>
      </c>
      <c r="I17" s="48">
        <v>496</v>
      </c>
      <c r="J17" s="48"/>
      <c r="K17" s="48">
        <v>478</v>
      </c>
    </row>
    <row r="18" ht="22" customHeight="true" spans="1:14">
      <c r="A18" s="47" t="s">
        <v>123</v>
      </c>
      <c r="B18" s="48"/>
      <c r="C18" s="48">
        <v>496</v>
      </c>
      <c r="D18" s="48">
        <v>496</v>
      </c>
      <c r="E18" s="53">
        <f t="shared" si="0"/>
        <v>1</v>
      </c>
      <c r="F18" s="48">
        <f t="shared" si="1"/>
        <v>496</v>
      </c>
      <c r="G18" s="53" t="e">
        <f t="shared" si="2"/>
        <v>#DIV/0!</v>
      </c>
      <c r="H18" s="50"/>
      <c r="I18" s="50"/>
      <c r="J18" s="50"/>
      <c r="K18" s="50"/>
      <c r="L18" s="45">
        <f>K16/J16</f>
        <v>1</v>
      </c>
      <c r="M18">
        <f>K16-I16</f>
        <v>8359</v>
      </c>
      <c r="N18" s="45" t="e">
        <f>M18/I16</f>
        <v>#DIV/0!</v>
      </c>
    </row>
    <row r="19" ht="22" customHeight="true" spans="1:14">
      <c r="A19" s="47" t="s">
        <v>124</v>
      </c>
      <c r="B19" s="48">
        <v>3892</v>
      </c>
      <c r="C19" s="52"/>
      <c r="D19" s="48">
        <v>674</v>
      </c>
      <c r="E19" s="53" t="e">
        <f t="shared" si="0"/>
        <v>#DIV/0!</v>
      </c>
      <c r="F19" s="48">
        <f t="shared" si="1"/>
        <v>-3218</v>
      </c>
      <c r="G19" s="53">
        <f t="shared" si="2"/>
        <v>-0.826824254881809</v>
      </c>
      <c r="H19" s="50"/>
      <c r="I19" s="50"/>
      <c r="J19" s="50"/>
      <c r="K19" s="50"/>
      <c r="L19" s="45" t="e">
        <f>K17/J17</f>
        <v>#DIV/0!</v>
      </c>
      <c r="M19">
        <f>K17-I17</f>
        <v>-18</v>
      </c>
      <c r="N19" s="45">
        <f>M19/I17</f>
        <v>-0.0362903225806452</v>
      </c>
    </row>
    <row r="20" ht="22" customHeight="true" spans="1:14">
      <c r="A20" s="52" t="s">
        <v>31</v>
      </c>
      <c r="B20" s="52">
        <f>B13+B14+B15+B18+B19</f>
        <v>199628</v>
      </c>
      <c r="C20" s="52">
        <f>C13+C14+C15+C18+C19</f>
        <v>190055</v>
      </c>
      <c r="D20" s="52">
        <f>D13+D14+D15+D18+D19</f>
        <v>191717</v>
      </c>
      <c r="E20" s="53">
        <f t="shared" si="0"/>
        <v>1.00874483702086</v>
      </c>
      <c r="F20" s="48">
        <f t="shared" si="1"/>
        <v>-7911</v>
      </c>
      <c r="G20" s="53">
        <f t="shared" si="2"/>
        <v>-0.039628709399483</v>
      </c>
      <c r="H20" s="52" t="s">
        <v>32</v>
      </c>
      <c r="I20" s="52">
        <f>I13+I14+I15+I16+I17</f>
        <v>199628</v>
      </c>
      <c r="J20" s="52">
        <f>J13+J14+J15+J16</f>
        <v>190055</v>
      </c>
      <c r="K20" s="52">
        <f>K13+K14+K15+K16+K17</f>
        <v>191717</v>
      </c>
      <c r="L20" s="45">
        <f>K20/J20</f>
        <v>1.00874483702086</v>
      </c>
      <c r="M20">
        <f>K20-I20</f>
        <v>-7911</v>
      </c>
      <c r="N20" s="45">
        <f>M20/I20</f>
        <v>-0.039628709399483</v>
      </c>
    </row>
  </sheetData>
  <mergeCells count="2">
    <mergeCell ref="A2:K2"/>
    <mergeCell ref="I3:K3"/>
  </mergeCells>
  <printOptions horizontalCentered="true"/>
  <pageMargins left="0.786805555555556" right="0.786805555555556" top="0.786805555555556" bottom="0.786805555555556" header="0.236111111111111" footer="0.511805555555556"/>
  <pageSetup paperSize="9" scale="95" firstPageNumber="16" orientation="landscape" useFirstPageNumber="true" horizontalDpi="600"/>
  <headerFooter alignWithMargins="0" scaleWithDoc="0">
    <oddFooter>&amp;C—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true"/>
  </sheetPr>
  <dimension ref="A1:F14"/>
  <sheetViews>
    <sheetView showZeros="0" workbookViewId="0">
      <selection activeCell="G19" sqref="G19"/>
    </sheetView>
  </sheetViews>
  <sheetFormatPr defaultColWidth="13.875" defaultRowHeight="33.95" customHeight="true" outlineLevelCol="5"/>
  <cols>
    <col min="1" max="1" width="28.75" style="34" customWidth="true"/>
    <col min="2" max="3" width="12.375" style="34" customWidth="true"/>
    <col min="4" max="4" width="35.75" style="34" customWidth="true"/>
    <col min="5" max="6" width="12.375" style="34" customWidth="true"/>
    <col min="7" max="16384" width="13.875" style="34"/>
  </cols>
  <sheetData>
    <row r="1" ht="27" customHeight="true" spans="1:1">
      <c r="A1" s="35" t="s">
        <v>125</v>
      </c>
    </row>
    <row r="2" ht="24" customHeight="true" spans="1:6">
      <c r="A2" s="36" t="s">
        <v>126</v>
      </c>
      <c r="B2" s="36"/>
      <c r="C2" s="36"/>
      <c r="D2" s="36"/>
      <c r="E2" s="36"/>
      <c r="F2" s="36"/>
    </row>
    <row r="3" ht="24" customHeight="true" spans="1:6">
      <c r="A3" s="37" t="s">
        <v>127</v>
      </c>
      <c r="B3" s="37"/>
      <c r="C3" s="37"/>
      <c r="D3" s="37"/>
      <c r="E3" s="44" t="s">
        <v>128</v>
      </c>
      <c r="F3" s="44"/>
    </row>
    <row r="4" ht="31" customHeight="true" spans="1:6">
      <c r="A4" s="38" t="s">
        <v>129</v>
      </c>
      <c r="B4" s="38" t="s">
        <v>130</v>
      </c>
      <c r="C4" s="38" t="s">
        <v>7</v>
      </c>
      <c r="D4" s="38" t="s">
        <v>131</v>
      </c>
      <c r="E4" s="38" t="s">
        <v>130</v>
      </c>
      <c r="F4" s="38" t="s">
        <v>7</v>
      </c>
    </row>
    <row r="5" ht="35" customHeight="true" spans="1:6">
      <c r="A5" s="39" t="s">
        <v>132</v>
      </c>
      <c r="B5" s="40"/>
      <c r="C5" s="40"/>
      <c r="D5" s="39" t="s">
        <v>133</v>
      </c>
      <c r="E5" s="40">
        <v>38</v>
      </c>
      <c r="F5" s="40">
        <v>29</v>
      </c>
    </row>
    <row r="6" ht="35" customHeight="true" spans="1:6">
      <c r="A6" s="39" t="s">
        <v>134</v>
      </c>
      <c r="B6" s="40"/>
      <c r="C6" s="40"/>
      <c r="D6" s="39" t="s">
        <v>135</v>
      </c>
      <c r="E6" s="40"/>
      <c r="F6" s="40"/>
    </row>
    <row r="7" ht="35" customHeight="true" spans="1:6">
      <c r="A7" s="39" t="s">
        <v>136</v>
      </c>
      <c r="B7" s="40">
        <v>35000</v>
      </c>
      <c r="C7" s="40">
        <v>34854</v>
      </c>
      <c r="D7" s="39" t="s">
        <v>137</v>
      </c>
      <c r="E7" s="40"/>
      <c r="F7" s="40"/>
    </row>
    <row r="8" ht="35" customHeight="true" spans="1:6">
      <c r="A8" s="39" t="s">
        <v>138</v>
      </c>
      <c r="B8" s="40"/>
      <c r="C8" s="40"/>
      <c r="D8" s="39" t="s">
        <v>139</v>
      </c>
      <c r="E8" s="40"/>
      <c r="F8" s="40"/>
    </row>
    <row r="9" ht="35" customHeight="true" spans="1:6">
      <c r="A9" s="39" t="s">
        <v>140</v>
      </c>
      <c r="B9" s="40"/>
      <c r="C9" s="40"/>
      <c r="D9" s="39" t="s">
        <v>141</v>
      </c>
      <c r="E9" s="40">
        <v>35000</v>
      </c>
      <c r="F9" s="40">
        <v>34854</v>
      </c>
    </row>
    <row r="10" ht="35" customHeight="true" spans="1:6">
      <c r="A10" s="41" t="s">
        <v>142</v>
      </c>
      <c r="B10" s="42">
        <f>B5+B6+B7+B8+B9</f>
        <v>35000</v>
      </c>
      <c r="C10" s="42">
        <f>SUM(C5:C9)</f>
        <v>34854</v>
      </c>
      <c r="D10" s="41" t="s">
        <v>143</v>
      </c>
      <c r="E10" s="42">
        <f>SUM(E5:E9)</f>
        <v>35038</v>
      </c>
      <c r="F10" s="42">
        <f>SUM(F5:F9)</f>
        <v>34883</v>
      </c>
    </row>
    <row r="11" ht="35" customHeight="true" spans="1:6">
      <c r="A11" s="39" t="s">
        <v>144</v>
      </c>
      <c r="B11" s="40">
        <v>38</v>
      </c>
      <c r="C11" s="40">
        <v>38</v>
      </c>
      <c r="D11" s="39" t="s">
        <v>145</v>
      </c>
      <c r="E11" s="40"/>
      <c r="F11" s="40">
        <v>9</v>
      </c>
    </row>
    <row r="12" ht="35" customHeight="true" spans="1:6">
      <c r="A12" s="39" t="s">
        <v>146</v>
      </c>
      <c r="B12" s="40"/>
      <c r="C12" s="40"/>
      <c r="D12" s="43"/>
      <c r="E12" s="43"/>
      <c r="F12" s="43"/>
    </row>
    <row r="13" ht="35" customHeight="true" spans="1:6">
      <c r="A13" s="41" t="s">
        <v>147</v>
      </c>
      <c r="B13" s="42">
        <f>SUM(B10:B12)</f>
        <v>35038</v>
      </c>
      <c r="C13" s="42">
        <f>SUM(C10:C12)</f>
        <v>34892</v>
      </c>
      <c r="D13" s="41" t="s">
        <v>148</v>
      </c>
      <c r="E13" s="42">
        <f>SUM(E10:E11)</f>
        <v>35038</v>
      </c>
      <c r="F13" s="42">
        <f>SUM(F10:F11)</f>
        <v>34892</v>
      </c>
    </row>
    <row r="14" customHeight="true" spans="1:6">
      <c r="A14" s="32"/>
      <c r="B14" s="32"/>
      <c r="C14" s="32"/>
      <c r="D14" s="32"/>
      <c r="E14" s="32"/>
      <c r="F14" s="32"/>
    </row>
  </sheetData>
  <mergeCells count="3">
    <mergeCell ref="A2:F2"/>
    <mergeCell ref="E3:F3"/>
    <mergeCell ref="A14:F14"/>
  </mergeCells>
  <printOptions horizontalCentered="true"/>
  <pageMargins left="0.786805555555556" right="0.786805555555556" top="0.786805555555556" bottom="0.786805555555556" header="0.236111111111111" footer="0.511805555555556"/>
  <pageSetup paperSize="9" firstPageNumber="17" orientation="landscape" useFirstPageNumber="true" horizontalDpi="600"/>
  <headerFooter alignWithMargins="0" scaleWithDoc="0">
    <oddFooter>&amp;C—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true"/>
  </sheetPr>
  <dimension ref="A1:I20"/>
  <sheetViews>
    <sheetView showZeros="0" workbookViewId="0">
      <selection activeCell="D5" sqref="D5:E5"/>
    </sheetView>
  </sheetViews>
  <sheetFormatPr defaultColWidth="9.125" defaultRowHeight="15.75"/>
  <cols>
    <col min="1" max="1" width="28.75" style="16" customWidth="true"/>
    <col min="2" max="2" width="12.375" style="18" customWidth="true"/>
    <col min="3" max="3" width="10.625" style="18" customWidth="true"/>
    <col min="4" max="5" width="10.625" style="19" customWidth="true"/>
    <col min="6" max="9" width="10.625" style="18" customWidth="true"/>
    <col min="10" max="16384" width="9.125" style="15"/>
  </cols>
  <sheetData>
    <row r="1" s="15" customFormat="true" ht="21" spans="1:9">
      <c r="A1" s="20" t="s">
        <v>149</v>
      </c>
      <c r="B1" s="18"/>
      <c r="C1" s="18"/>
      <c r="D1" s="19"/>
      <c r="E1" s="19"/>
      <c r="F1" s="18"/>
      <c r="G1" s="18"/>
      <c r="H1" s="18"/>
      <c r="I1" s="18"/>
    </row>
    <row r="2" s="16" customFormat="true" ht="33.95" customHeight="true" spans="1:9">
      <c r="A2" s="21" t="s">
        <v>150</v>
      </c>
      <c r="B2" s="21"/>
      <c r="C2" s="21"/>
      <c r="D2" s="22"/>
      <c r="E2" s="22"/>
      <c r="F2" s="21"/>
      <c r="G2" s="21"/>
      <c r="H2" s="21"/>
      <c r="I2" s="21"/>
    </row>
    <row r="3" s="16" customFormat="true" ht="17.1" customHeight="true" spans="1:9">
      <c r="A3" s="23" t="s">
        <v>151</v>
      </c>
      <c r="B3" s="23"/>
      <c r="C3" s="23"/>
      <c r="D3" s="24"/>
      <c r="E3" s="24"/>
      <c r="F3" s="23"/>
      <c r="G3" s="23"/>
      <c r="H3" s="33" t="s">
        <v>152</v>
      </c>
      <c r="I3" s="33"/>
    </row>
    <row r="4" s="16" customFormat="true" ht="48" customHeight="true" spans="1:9">
      <c r="A4" s="25" t="s">
        <v>153</v>
      </c>
      <c r="B4" s="26" t="s">
        <v>154</v>
      </c>
      <c r="C4" s="26" t="s">
        <v>155</v>
      </c>
      <c r="D4" s="27" t="s">
        <v>156</v>
      </c>
      <c r="E4" s="27" t="s">
        <v>157</v>
      </c>
      <c r="F4" s="26" t="s">
        <v>158</v>
      </c>
      <c r="G4" s="26" t="s">
        <v>159</v>
      </c>
      <c r="H4" s="26" t="s">
        <v>160</v>
      </c>
      <c r="I4" s="26" t="s">
        <v>161</v>
      </c>
    </row>
    <row r="5" s="17" customFormat="true" ht="20.1" customHeight="true" spans="1:9">
      <c r="A5" s="28" t="s">
        <v>162</v>
      </c>
      <c r="B5" s="29">
        <v>31571</v>
      </c>
      <c r="C5" s="29">
        <v>0</v>
      </c>
      <c r="D5" s="29">
        <f t="shared" ref="D5:I5" si="0">SUM(D6:D12)</f>
        <v>9025.71</v>
      </c>
      <c r="E5" s="29">
        <f t="shared" si="0"/>
        <v>22544.64</v>
      </c>
      <c r="F5" s="29">
        <v>0</v>
      </c>
      <c r="G5" s="29">
        <v>0</v>
      </c>
      <c r="H5" s="29">
        <v>0</v>
      </c>
      <c r="I5" s="29">
        <f t="shared" si="0"/>
        <v>0</v>
      </c>
    </row>
    <row r="6" s="16" customFormat="true" ht="20.1" customHeight="true" spans="1:9">
      <c r="A6" s="30" t="s">
        <v>163</v>
      </c>
      <c r="B6" s="31">
        <v>12619</v>
      </c>
      <c r="C6" s="31">
        <v>0</v>
      </c>
      <c r="D6" s="31">
        <v>4066.41</v>
      </c>
      <c r="E6" s="31">
        <v>8553.16</v>
      </c>
      <c r="F6" s="31"/>
      <c r="G6" s="31"/>
      <c r="H6" s="31"/>
      <c r="I6" s="31"/>
    </row>
    <row r="7" s="16" customFormat="true" ht="17.1" customHeight="true" spans="1:9">
      <c r="A7" s="30" t="s">
        <v>164</v>
      </c>
      <c r="B7" s="31">
        <v>81</v>
      </c>
      <c r="C7" s="31">
        <v>0</v>
      </c>
      <c r="D7" s="31">
        <v>64.06</v>
      </c>
      <c r="E7" s="31">
        <v>17.02</v>
      </c>
      <c r="F7" s="31"/>
      <c r="G7" s="31"/>
      <c r="H7" s="31"/>
      <c r="I7" s="31"/>
    </row>
    <row r="8" s="16" customFormat="true" ht="20.1" customHeight="true" spans="1:9">
      <c r="A8" s="30" t="s">
        <v>165</v>
      </c>
      <c r="B8" s="31">
        <v>17895</v>
      </c>
      <c r="C8" s="31">
        <v>0</v>
      </c>
      <c r="D8" s="31">
        <v>4396.1</v>
      </c>
      <c r="E8" s="31">
        <v>13498.71</v>
      </c>
      <c r="F8" s="31"/>
      <c r="G8" s="31"/>
      <c r="H8" s="31"/>
      <c r="I8" s="31"/>
    </row>
    <row r="9" s="16" customFormat="true" ht="17.1" customHeight="true" spans="1:9">
      <c r="A9" s="30" t="s">
        <v>166</v>
      </c>
      <c r="B9" s="31"/>
      <c r="C9" s="31"/>
      <c r="D9" s="31"/>
      <c r="E9" s="31"/>
      <c r="F9" s="31"/>
      <c r="G9" s="31"/>
      <c r="H9" s="31"/>
      <c r="I9" s="31"/>
    </row>
    <row r="10" s="16" customFormat="true" ht="20.1" customHeight="true" spans="1:9">
      <c r="A10" s="30" t="s">
        <v>167</v>
      </c>
      <c r="B10" s="31">
        <v>491</v>
      </c>
      <c r="C10" s="31">
        <v>0</v>
      </c>
      <c r="D10" s="31">
        <v>490.58</v>
      </c>
      <c r="E10" s="31"/>
      <c r="F10" s="31"/>
      <c r="G10" s="31"/>
      <c r="H10" s="31"/>
      <c r="I10" s="31"/>
    </row>
    <row r="11" s="16" customFormat="true" ht="20.1" customHeight="true" spans="1:9">
      <c r="A11" s="30" t="s">
        <v>168</v>
      </c>
      <c r="B11" s="31">
        <v>485</v>
      </c>
      <c r="C11" s="31">
        <v>0</v>
      </c>
      <c r="D11" s="31">
        <v>8.56</v>
      </c>
      <c r="E11" s="31">
        <v>475.75</v>
      </c>
      <c r="F11" s="31"/>
      <c r="G11" s="31"/>
      <c r="H11" s="31"/>
      <c r="I11" s="31"/>
    </row>
    <row r="12" s="16" customFormat="true" ht="17.1" customHeight="true" spans="1:9">
      <c r="A12" s="30" t="s">
        <v>169</v>
      </c>
      <c r="B12" s="31"/>
      <c r="C12" s="31"/>
      <c r="D12" s="31"/>
      <c r="E12" s="31"/>
      <c r="F12" s="31"/>
      <c r="G12" s="31"/>
      <c r="H12" s="31"/>
      <c r="I12" s="31"/>
    </row>
    <row r="13" s="17" customFormat="true" ht="20.1" customHeight="true" spans="1:9">
      <c r="A13" s="28" t="s">
        <v>170</v>
      </c>
      <c r="B13" s="29">
        <v>27521</v>
      </c>
      <c r="C13" s="29">
        <v>0</v>
      </c>
      <c r="D13" s="29">
        <f>SUM(D14:D17)</f>
        <v>5250.46</v>
      </c>
      <c r="E13" s="29">
        <f>SUM(E14:E17)</f>
        <v>22269.89</v>
      </c>
      <c r="F13" s="29"/>
      <c r="G13" s="29"/>
      <c r="H13" s="29"/>
      <c r="I13" s="29"/>
    </row>
    <row r="14" s="16" customFormat="true" ht="20.1" customHeight="true" spans="1:9">
      <c r="A14" s="30" t="s">
        <v>171</v>
      </c>
      <c r="B14" s="31">
        <v>27256</v>
      </c>
      <c r="C14" s="31">
        <v>0</v>
      </c>
      <c r="D14" s="31">
        <v>5244.81</v>
      </c>
      <c r="E14" s="31">
        <v>22010.6</v>
      </c>
      <c r="F14" s="31"/>
      <c r="G14" s="31"/>
      <c r="H14" s="31"/>
      <c r="I14" s="31"/>
    </row>
    <row r="15" s="16" customFormat="true" ht="20.1" customHeight="true" spans="1:9">
      <c r="A15" s="30" t="s">
        <v>172</v>
      </c>
      <c r="B15" s="31">
        <v>199</v>
      </c>
      <c r="C15" s="31">
        <v>0</v>
      </c>
      <c r="D15" s="31"/>
      <c r="E15" s="31">
        <v>198.72</v>
      </c>
      <c r="F15" s="31"/>
      <c r="G15" s="31"/>
      <c r="H15" s="31"/>
      <c r="I15" s="31"/>
    </row>
    <row r="16" s="16" customFormat="true" ht="20.1" customHeight="true" spans="1:9">
      <c r="A16" s="30" t="s">
        <v>173</v>
      </c>
      <c r="B16" s="31">
        <v>66</v>
      </c>
      <c r="C16" s="31">
        <v>0</v>
      </c>
      <c r="D16" s="31">
        <v>5.65</v>
      </c>
      <c r="E16" s="31">
        <v>60.57</v>
      </c>
      <c r="F16" s="31"/>
      <c r="G16" s="31"/>
      <c r="H16" s="31"/>
      <c r="I16" s="31"/>
    </row>
    <row r="17" s="16" customFormat="true" ht="17.1" customHeight="true" spans="1:9">
      <c r="A17" s="30" t="s">
        <v>174</v>
      </c>
      <c r="B17" s="31"/>
      <c r="C17" s="31"/>
      <c r="D17" s="31"/>
      <c r="E17" s="31"/>
      <c r="F17" s="31"/>
      <c r="G17" s="31"/>
      <c r="H17" s="31"/>
      <c r="I17" s="31"/>
    </row>
    <row r="18" s="16" customFormat="true" ht="20.1" customHeight="true" spans="1:9">
      <c r="A18" s="28" t="s">
        <v>175</v>
      </c>
      <c r="B18" s="29">
        <f>SUM(C18:I18)</f>
        <v>4050</v>
      </c>
      <c r="C18" s="29">
        <f t="shared" ref="C18:I18" si="1">SUM(C5)-SUM(C13)</f>
        <v>0</v>
      </c>
      <c r="D18" s="29">
        <f t="shared" si="1"/>
        <v>3775.25</v>
      </c>
      <c r="E18" s="29">
        <f t="shared" si="1"/>
        <v>274.75</v>
      </c>
      <c r="F18" s="29">
        <f t="shared" si="1"/>
        <v>0</v>
      </c>
      <c r="G18" s="29">
        <f t="shared" si="1"/>
        <v>0</v>
      </c>
      <c r="H18" s="29">
        <f t="shared" si="1"/>
        <v>0</v>
      </c>
      <c r="I18" s="29">
        <f t="shared" si="1"/>
        <v>0</v>
      </c>
    </row>
    <row r="19" s="16" customFormat="true" ht="20.1" customHeight="true" spans="1:9">
      <c r="A19" s="28" t="s">
        <v>176</v>
      </c>
      <c r="B19" s="29">
        <f>SUM(C19:I19)</f>
        <v>20183.42</v>
      </c>
      <c r="C19" s="29">
        <v>0</v>
      </c>
      <c r="D19" s="29">
        <v>17573.81</v>
      </c>
      <c r="E19" s="29">
        <v>2609.61</v>
      </c>
      <c r="F19" s="29"/>
      <c r="G19" s="29"/>
      <c r="H19" s="29"/>
      <c r="I19" s="29"/>
    </row>
    <row r="20" s="16" customFormat="true" ht="40" customHeight="true" spans="1:9">
      <c r="A20" s="32" t="s">
        <v>177</v>
      </c>
      <c r="B20" s="32"/>
      <c r="C20" s="32"/>
      <c r="D20" s="32"/>
      <c r="E20" s="32"/>
      <c r="F20" s="32"/>
      <c r="G20" s="32"/>
      <c r="H20" s="32"/>
      <c r="I20" s="32"/>
    </row>
  </sheetData>
  <mergeCells count="3">
    <mergeCell ref="A2:I2"/>
    <mergeCell ref="H3:I3"/>
    <mergeCell ref="A20:I20"/>
  </mergeCells>
  <printOptions horizontalCentered="true"/>
  <pageMargins left="0.786805555555556" right="0.786805555555556" top="0.786805555555556" bottom="0.786805555555556" header="0.236111111111111" footer="0.511805555555556"/>
  <pageSetup paperSize="9" firstPageNumber="18" orientation="landscape" useFirstPageNumber="true" horizontalDpi="600"/>
  <headerFooter alignWithMargins="0" scaleWithDoc="0">
    <oddFooter>&amp;C—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true"/>
  </sheetPr>
  <dimension ref="A1:E14"/>
  <sheetViews>
    <sheetView zoomScale="72" zoomScaleNormal="72" workbookViewId="0">
      <selection activeCell="E9" sqref="E9"/>
    </sheetView>
  </sheetViews>
  <sheetFormatPr defaultColWidth="9" defaultRowHeight="15.75" outlineLevelCol="4"/>
  <cols>
    <col min="1" max="1" width="6.25" style="2" customWidth="true"/>
    <col min="2" max="2" width="16.125" style="2" customWidth="true"/>
    <col min="3" max="3" width="27" style="2" customWidth="true"/>
    <col min="4" max="4" width="38.125" style="2" customWidth="true"/>
    <col min="5" max="5" width="33.75" style="2" customWidth="true"/>
    <col min="6" max="16384" width="9" style="2"/>
  </cols>
  <sheetData>
    <row r="1" s="1" customFormat="true" ht="19" customHeight="true" spans="1:4">
      <c r="A1" s="3" t="s">
        <v>178</v>
      </c>
      <c r="B1" s="3"/>
      <c r="C1" s="4"/>
      <c r="D1" s="4"/>
    </row>
    <row r="2" s="1" customFormat="true" ht="30" customHeight="true" spans="1:5">
      <c r="A2" s="5" t="s">
        <v>179</v>
      </c>
      <c r="B2" s="5"/>
      <c r="C2" s="5"/>
      <c r="D2" s="5"/>
      <c r="E2" s="5"/>
    </row>
    <row r="3" s="1" customFormat="true" ht="24" customHeight="true" spans="1:4">
      <c r="A3" s="6" t="s">
        <v>180</v>
      </c>
      <c r="B3" s="6"/>
      <c r="C3" s="7"/>
      <c r="D3" s="8"/>
    </row>
    <row r="4" s="2" customFormat="true" ht="29" customHeight="true" spans="1:5">
      <c r="A4" s="9" t="s">
        <v>181</v>
      </c>
      <c r="B4" s="9" t="s">
        <v>182</v>
      </c>
      <c r="C4" s="9" t="s">
        <v>183</v>
      </c>
      <c r="D4" s="9" t="s">
        <v>184</v>
      </c>
      <c r="E4" s="9" t="s">
        <v>185</v>
      </c>
    </row>
    <row r="5" s="2" customFormat="true" ht="108" customHeight="true" spans="1:5">
      <c r="A5" s="10">
        <v>1</v>
      </c>
      <c r="B5" s="11" t="s">
        <v>186</v>
      </c>
      <c r="C5" s="12" t="s">
        <v>187</v>
      </c>
      <c r="D5" s="12" t="s">
        <v>188</v>
      </c>
      <c r="E5" s="12" t="s">
        <v>189</v>
      </c>
    </row>
    <row r="6" s="2" customFormat="true" ht="109" customHeight="true" spans="1:5">
      <c r="A6" s="10">
        <v>2</v>
      </c>
      <c r="B6" s="11" t="s">
        <v>190</v>
      </c>
      <c r="C6" s="12" t="s">
        <v>191</v>
      </c>
      <c r="D6" s="12" t="s">
        <v>192</v>
      </c>
      <c r="E6" s="12" t="s">
        <v>193</v>
      </c>
    </row>
    <row r="7" s="2" customFormat="true" ht="118" customHeight="true" spans="1:5">
      <c r="A7" s="10">
        <v>3</v>
      </c>
      <c r="B7" s="11" t="s">
        <v>194</v>
      </c>
      <c r="C7" s="12" t="s">
        <v>195</v>
      </c>
      <c r="D7" s="12" t="s">
        <v>196</v>
      </c>
      <c r="E7" s="12" t="s">
        <v>197</v>
      </c>
    </row>
    <row r="8" s="2" customFormat="true" ht="127" customHeight="true" spans="1:5">
      <c r="A8" s="10">
        <v>4</v>
      </c>
      <c r="B8" s="11" t="s">
        <v>198</v>
      </c>
      <c r="C8" s="12" t="s">
        <v>199</v>
      </c>
      <c r="D8" s="12" t="s">
        <v>200</v>
      </c>
      <c r="E8" s="12" t="s">
        <v>201</v>
      </c>
    </row>
    <row r="9" s="2" customFormat="true" ht="140" customHeight="true" spans="1:5">
      <c r="A9" s="10">
        <v>5</v>
      </c>
      <c r="B9" s="13" t="s">
        <v>202</v>
      </c>
      <c r="C9" s="12" t="s">
        <v>203</v>
      </c>
      <c r="D9" s="12" t="s">
        <v>204</v>
      </c>
      <c r="E9" s="12" t="s">
        <v>205</v>
      </c>
    </row>
    <row r="10" s="2" customFormat="true" ht="162" customHeight="true" spans="1:5">
      <c r="A10" s="10">
        <v>6</v>
      </c>
      <c r="B10" s="13" t="s">
        <v>206</v>
      </c>
      <c r="C10" s="14" t="s">
        <v>207</v>
      </c>
      <c r="D10" s="12" t="s">
        <v>208</v>
      </c>
      <c r="E10" s="12" t="s">
        <v>209</v>
      </c>
    </row>
    <row r="11" s="2" customFormat="true" ht="162" customHeight="true" spans="1:5">
      <c r="A11" s="10">
        <v>7</v>
      </c>
      <c r="B11" s="13" t="s">
        <v>210</v>
      </c>
      <c r="C11" s="12" t="s">
        <v>211</v>
      </c>
      <c r="D11" s="12" t="s">
        <v>212</v>
      </c>
      <c r="E11" s="12" t="s">
        <v>213</v>
      </c>
    </row>
    <row r="12" s="2" customFormat="true" ht="156" customHeight="true" spans="1:5">
      <c r="A12" s="10">
        <v>8</v>
      </c>
      <c r="B12" s="13" t="s">
        <v>214</v>
      </c>
      <c r="C12" s="12" t="s">
        <v>215</v>
      </c>
      <c r="D12" s="12" t="s">
        <v>216</v>
      </c>
      <c r="E12" s="12" t="s">
        <v>217</v>
      </c>
    </row>
    <row r="13" s="2" customFormat="true" ht="159" customHeight="true" spans="1:5">
      <c r="A13" s="10">
        <v>9</v>
      </c>
      <c r="B13" s="13" t="s">
        <v>218</v>
      </c>
      <c r="C13" s="12" t="s">
        <v>219</v>
      </c>
      <c r="D13" s="12" t="s">
        <v>220</v>
      </c>
      <c r="E13" s="12" t="s">
        <v>221</v>
      </c>
    </row>
    <row r="14" s="2" customFormat="true" ht="193" customHeight="true" spans="1:5">
      <c r="A14" s="10">
        <v>10</v>
      </c>
      <c r="B14" s="13" t="s">
        <v>222</v>
      </c>
      <c r="C14" s="12" t="s">
        <v>223</v>
      </c>
      <c r="D14" s="12" t="s">
        <v>224</v>
      </c>
      <c r="E14" s="12" t="s">
        <v>225</v>
      </c>
    </row>
  </sheetData>
  <mergeCells count="3">
    <mergeCell ref="A1:B1"/>
    <mergeCell ref="A2:E2"/>
    <mergeCell ref="A3:B3"/>
  </mergeCells>
  <printOptions horizontalCentered="true"/>
  <pageMargins left="0.751388888888889" right="0.751388888888889" top="1" bottom="1" header="0.5" footer="0.5"/>
  <pageSetup paperSize="9" firstPageNumber="22" fitToHeight="0" orientation="landscape" useFirstPageNumber="true" horizontalDpi="600"/>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7</vt:i4>
      </vt:variant>
    </vt:vector>
  </HeadingPairs>
  <TitlesOfParts>
    <vt:vector size="7" baseType="lpstr">
      <vt:lpstr>2023年一般公共预算收支</vt:lpstr>
      <vt:lpstr>2023年地方一般公共预算收入</vt:lpstr>
      <vt:lpstr>2023年一般公共预算支出</vt:lpstr>
      <vt:lpstr>2023年政府性基金预算</vt:lpstr>
      <vt:lpstr>2023年国有资本经营</vt:lpstr>
      <vt:lpstr>2023年社会保险基金</vt:lpstr>
      <vt:lpstr>2023年财政重点项目绩效评价情况表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kylin</cp:lastModifiedBy>
  <dcterms:created xsi:type="dcterms:W3CDTF">2016-12-20T08:54:00Z</dcterms:created>
  <dcterms:modified xsi:type="dcterms:W3CDTF">2024-08-26T12:00:44Z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5D6508469AF44236935EABAEB9526556</vt:lpwstr>
  </property>
  <property fmtid="{D5CDD505-2E9C-101B-9397-08002B2CF9AE}" pid="4" name="KSOReadingLayout">
    <vt:bool>true</vt:bool>
  </property>
</Properties>
</file>