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23" activeTab="1"/>
  </bookViews>
  <sheets>
    <sheet name="24年公共预算收支表" sheetId="1" r:id="rId1"/>
    <sheet name="24年基金收支表" sheetId="2" r:id="rId2"/>
    <sheet name="24年国资收支表" sheetId="3" r:id="rId3"/>
    <sheet name="24年社保基金收支表" sheetId="4" r:id="rId4"/>
    <sheet name="25年公共收支" sheetId="5" r:id="rId5"/>
    <sheet name="25年基金收支" sheetId="7" r:id="rId6"/>
    <sheet name="25年国资收支" sheetId="8" r:id="rId7"/>
    <sheet name="25年社保基金收支" sheetId="9" r:id="rId8"/>
    <sheet name="25年政府采购" sheetId="12" r:id="rId9"/>
  </sheets>
  <externalReferences>
    <externalReference r:id="rId10"/>
    <externalReference r:id="rId11"/>
    <externalReference r:id="rId12"/>
  </externalReferences>
  <definedNames>
    <definedName name="_xlnm._FilterDatabase" localSheetId="8" hidden="1">'25年政府采购'!$A$4:$F$54</definedName>
    <definedName name="_xlnm.Print_Area" localSheetId="2">'24年国资收支表'!$A$1:$F$20</definedName>
    <definedName name="_xlnm.Print_Area" localSheetId="1">'24年基金收支表'!$A$1:$J$20</definedName>
    <definedName name="_xlnm.Print_Area" localSheetId="4">'25年公共收支'!$A$1:$J$36</definedName>
    <definedName name="_xlnm.Print_Area" localSheetId="7">'25年社保基金收支'!$A$1:$I$23</definedName>
    <definedName name="_xlnm.Print_Area" localSheetId="0">'24年公共预算收支表'!$A$1:$N$36</definedName>
    <definedName name="_xlnm.Print_Area" localSheetId="3">'24年社保基金收支表'!$A$1:$I$23</definedName>
    <definedName name="_xlnm.Print_Area" localSheetId="8">'25年政府采购'!$A$1:$F$54</definedName>
    <definedName name="_xlnm.Print_Titles" localSheetId="8">'25年政府采购'!$4:$4</definedName>
    <definedName name="_xlnm.Print_Titles" localSheetId="4">'25年公共收支'!$4:$4</definedName>
    <definedName name="_xlnm.Print_Titles" localSheetId="0">'24年公共预算收支表'!$4:$4</definedName>
  </definedNames>
  <calcPr calcId="144525"/>
</workbook>
</file>

<file path=xl/sharedStrings.xml><?xml version="1.0" encoding="utf-8"?>
<sst xmlns="http://schemas.openxmlformats.org/spreadsheetml/2006/main" count="412" uniqueCount="232">
  <si>
    <t>附件1</t>
  </si>
  <si>
    <t>2024年一般公共预算收支执行表</t>
  </si>
  <si>
    <t>金额单位：万元</t>
  </si>
  <si>
    <t>预算科目</t>
  </si>
  <si>
    <t>2023年
决算数</t>
  </si>
  <si>
    <t>2024年预算数</t>
  </si>
  <si>
    <t>2024年调整数</t>
  </si>
  <si>
    <t>2024年
预计完成数</t>
  </si>
  <si>
    <t>增长%</t>
  </si>
  <si>
    <t>备注</t>
  </si>
  <si>
    <t>比年初</t>
  </si>
  <si>
    <t>比调整</t>
  </si>
  <si>
    <t>比决算</t>
  </si>
  <si>
    <t>为预算的</t>
  </si>
  <si>
    <t>为调整的</t>
  </si>
  <si>
    <t>支出比年初</t>
  </si>
  <si>
    <t>一、地方一般公共预算收入小计</t>
  </si>
  <si>
    <t>一、一般公共预算支出小计</t>
  </si>
  <si>
    <t>（一）地方税收收入</t>
  </si>
  <si>
    <t>一般公共服务</t>
  </si>
  <si>
    <t>（二）非税收入</t>
  </si>
  <si>
    <t>国防</t>
  </si>
  <si>
    <t>二、上级补助收入小计</t>
  </si>
  <si>
    <t>公共安全</t>
  </si>
  <si>
    <t>（一）一般性转移支付收入（含返还性收入）</t>
  </si>
  <si>
    <t>教育</t>
  </si>
  <si>
    <t>（二）专项转移支付收入</t>
  </si>
  <si>
    <t>科学技术</t>
  </si>
  <si>
    <t>三、债务转贷收入</t>
  </si>
  <si>
    <t>文化旅游体育与传媒</t>
  </si>
  <si>
    <t>（一）再融资一般债券收入（当年到期债券展期）</t>
  </si>
  <si>
    <t>社会保障和就业</t>
  </si>
  <si>
    <t>（二）新增地方政府一般债券收入</t>
  </si>
  <si>
    <t>卫生健康</t>
  </si>
  <si>
    <t>四、动用预算稳定调节基金</t>
  </si>
  <si>
    <t>节能环保</t>
  </si>
  <si>
    <t>五、上年结转收入</t>
  </si>
  <si>
    <t>城乡社区事务</t>
  </si>
  <si>
    <t>六、调入资金</t>
  </si>
  <si>
    <t>农林水事务</t>
  </si>
  <si>
    <t>（一）政府性基金调入</t>
  </si>
  <si>
    <t>交通运输</t>
  </si>
  <si>
    <t>（二）国有资本经营预算调入</t>
  </si>
  <si>
    <t>资源勘探工业信息等</t>
  </si>
  <si>
    <t>（三）其他调入（存量）</t>
  </si>
  <si>
    <t>商业服务业等事务</t>
  </si>
  <si>
    <t>金融支出</t>
  </si>
  <si>
    <t>自然资源海洋气象等</t>
  </si>
  <si>
    <t>住房保障支出</t>
  </si>
  <si>
    <t>粮油物资管理事务</t>
  </si>
  <si>
    <t>灾害防治及应急管理</t>
  </si>
  <si>
    <t>债务付息支出</t>
  </si>
  <si>
    <t>预备费</t>
  </si>
  <si>
    <t>其他支出</t>
  </si>
  <si>
    <t>二、债务还本支出</t>
  </si>
  <si>
    <t>（一）地方政府再融资一般债券支出</t>
  </si>
  <si>
    <t>（二）地方政府一般债券还本支出</t>
  </si>
  <si>
    <t>三、上解支出小计</t>
  </si>
  <si>
    <t>（一）体制上解</t>
  </si>
  <si>
    <t>（二）专项上解</t>
  </si>
  <si>
    <t>四、安排预算稳定调节基金</t>
  </si>
  <si>
    <t>五、结转下年支出</t>
  </si>
  <si>
    <t>收 入 合 计</t>
  </si>
  <si>
    <t>支出合计</t>
  </si>
  <si>
    <t>附件2</t>
  </si>
  <si>
    <t>2024年政府性基金预算收支执行表</t>
  </si>
  <si>
    <t>2023年                      决算数</t>
  </si>
  <si>
    <t>一、政府性基金收入小计</t>
  </si>
  <si>
    <t>一、政府性基金支出小计</t>
  </si>
  <si>
    <t>（一）国有土地使用权出让金</t>
  </si>
  <si>
    <t>（一）文化体育与传媒</t>
  </si>
  <si>
    <t>（二）城市基础设施配套费</t>
  </si>
  <si>
    <t>（二）社会保障和就业</t>
  </si>
  <si>
    <t>（三）污水处理费收入</t>
  </si>
  <si>
    <t>（三）城乡社区事务</t>
  </si>
  <si>
    <t>（四）专项债务对应项目专项收入</t>
  </si>
  <si>
    <t>（四）农林水事务</t>
  </si>
  <si>
    <t>（五）其他政府性基金</t>
  </si>
  <si>
    <t>（五）债务付息</t>
  </si>
  <si>
    <t>二、 上级补助收入</t>
  </si>
  <si>
    <t>（六）其他支出</t>
  </si>
  <si>
    <t>二、上解上级支出</t>
  </si>
  <si>
    <t>（一）再融资专项债券收入</t>
  </si>
  <si>
    <t>三、债务还本支出</t>
  </si>
  <si>
    <t>（二）新增地方政府专项债券收入</t>
  </si>
  <si>
    <t>（一）地方政府再融资专项债券支出</t>
  </si>
  <si>
    <t>（三）其他政府性基金债务转贷收入</t>
  </si>
  <si>
    <t>（二）地方政府专项债券还本支出</t>
  </si>
  <si>
    <t>四、调入资金</t>
  </si>
  <si>
    <t>（三）其他政府性基金债务还本支出</t>
  </si>
  <si>
    <t>五、上年结转</t>
  </si>
  <si>
    <t>四、调出资金</t>
  </si>
  <si>
    <t>五、年终结转</t>
  </si>
  <si>
    <t>收入合计</t>
  </si>
  <si>
    <t>附件3</t>
  </si>
  <si>
    <t>2024年国有资本经营预算收支执行表</t>
  </si>
  <si>
    <t>一、利润收入</t>
  </si>
  <si>
    <t>一、社会保障和就业支出</t>
  </si>
  <si>
    <t xml:space="preserve">    投资服务企业利润收入</t>
  </si>
  <si>
    <t>二、国有资本经营预算支出</t>
  </si>
  <si>
    <t xml:space="preserve">    建筑施工企业利润收入</t>
  </si>
  <si>
    <r>
      <rPr>
        <sz val="10.5"/>
        <color theme="1"/>
        <rFont val="宋体"/>
        <charset val="134"/>
        <scheme val="minor"/>
      </rPr>
      <t xml:space="preserve">    </t>
    </r>
    <r>
      <rPr>
        <sz val="10.5"/>
        <color theme="1"/>
        <rFont val="宋体"/>
        <charset val="134"/>
      </rPr>
      <t>解决历史遗留问题及改革成本支出</t>
    </r>
  </si>
  <si>
    <t xml:space="preserve">    转制科研院所利润收入</t>
  </si>
  <si>
    <t xml:space="preserve">    国有企业资本金注入</t>
  </si>
  <si>
    <t>二、股利、股息收入</t>
  </si>
  <si>
    <t xml:space="preserve">    其他国有资本经营预算支出</t>
  </si>
  <si>
    <t xml:space="preserve">    国有控股公司股利、股息收入</t>
  </si>
  <si>
    <t>三、转移性支出</t>
  </si>
  <si>
    <t xml:space="preserve">    国有参股公司股利、股息收入</t>
  </si>
  <si>
    <t xml:space="preserve">    其他国有资本经营预算企业股利、股息收入</t>
  </si>
  <si>
    <t>三、产权转让收入</t>
  </si>
  <si>
    <t>四、清算收入</t>
  </si>
  <si>
    <t>五、其他国有资本经营收入</t>
  </si>
  <si>
    <t>本年收入合计</t>
  </si>
  <si>
    <t>本年支出合计</t>
  </si>
  <si>
    <t xml:space="preserve"> 上级补助收入</t>
  </si>
  <si>
    <t>上年结转</t>
  </si>
  <si>
    <t>结转下年</t>
  </si>
  <si>
    <t>收 入 总 计</t>
  </si>
  <si>
    <t>支 出 总 计</t>
  </si>
  <si>
    <t>附件4</t>
  </si>
  <si>
    <t>2024年社会保险基金预算收支执行表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</si>
  <si>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</si>
  <si>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</si>
  <si>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</si>
  <si>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</si>
  <si>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</si>
  <si>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
疗保险基金</t>
  </si>
  <si>
    <t>城乡居民基本医疗保险基金</t>
  </si>
  <si>
    <t>工伤保险基金</t>
  </si>
  <si>
    <t>失业保险基金</t>
  </si>
  <si>
    <t>一、收入</t>
  </si>
  <si>
    <t xml:space="preserve">    其中：1.保险费收入</t>
  </si>
  <si>
    <t xml:space="preserve">          2.利息收入</t>
  </si>
  <si>
    <t xml:space="preserve">          3.财政补贴收入</t>
  </si>
  <si>
    <t xml:space="preserve">          4.委托投资收益</t>
  </si>
  <si>
    <t xml:space="preserve">          5.其他收入</t>
  </si>
  <si>
    <t xml:space="preserve">          6.转移收入</t>
  </si>
  <si>
    <t xml:space="preserve">          7.中央调剂资金收入</t>
  </si>
  <si>
    <t xml:space="preserve">          8.中央调剂基金收入</t>
  </si>
  <si>
    <t>二、支出</t>
  </si>
  <si>
    <t xml:space="preserve">    其中：1.社会保险待遇支出</t>
  </si>
  <si>
    <t xml:space="preserve">          2.其他支出</t>
  </si>
  <si>
    <t xml:space="preserve">          3.转移支出</t>
  </si>
  <si>
    <t xml:space="preserve">          4.中央调剂基金支出</t>
  </si>
  <si>
    <t xml:space="preserve">          5.中央调剂资金支出</t>
  </si>
  <si>
    <t>三、本年收支结余</t>
  </si>
  <si>
    <t>四、年末滚存结余</t>
  </si>
  <si>
    <t>说明：企业职工基本养老保险基金、职工基本医疗保险基金、城乡居民基本医疗保险基金、工伤保险基金、失业保险基金已由上级部门统筹管理，此表此表未反映数据</t>
  </si>
  <si>
    <t>附件5</t>
  </si>
  <si>
    <t>2025年一般公共预算收支预算表</t>
  </si>
  <si>
    <t>2025
预算数</t>
  </si>
  <si>
    <t>一、地方一般公共预算收入</t>
  </si>
  <si>
    <t>二、上级补助收入</t>
  </si>
  <si>
    <t>（三）其他调入（含存量）</t>
  </si>
  <si>
    <t>（一）再融资一般债券支出</t>
  </si>
  <si>
    <t>三、 上解上级支出</t>
  </si>
  <si>
    <t>附件6</t>
  </si>
  <si>
    <t>2025年政府性基金收支预算表</t>
  </si>
  <si>
    <t>（五）资源勘探工业信息</t>
  </si>
  <si>
    <t>（六）债务付息</t>
  </si>
  <si>
    <t>（七）其他支出</t>
  </si>
  <si>
    <t>附件7</t>
  </si>
  <si>
    <t>2025年国有资本经营收支预算表</t>
  </si>
  <si>
    <t>附件8</t>
  </si>
  <si>
    <t>2025年社会保险基金收支预算表</t>
  </si>
  <si>
    <t>企业职工基本</t>
  </si>
  <si>
    <t>城乡居民基本</t>
  </si>
  <si>
    <t>机关事业单位基</t>
  </si>
  <si>
    <t>职工基本医</t>
  </si>
  <si>
    <t>养老保险基金</t>
  </si>
  <si>
    <t>本养老保险基金</t>
  </si>
  <si>
    <t>疗保险基金</t>
  </si>
  <si>
    <t>附件9</t>
  </si>
  <si>
    <t xml:space="preserve">  津市市2025年部门政府采购预算表</t>
  </si>
  <si>
    <t>编制：津市财政局</t>
  </si>
  <si>
    <t>单位：万元</t>
  </si>
  <si>
    <t>序号</t>
  </si>
  <si>
    <t>单位名称</t>
  </si>
  <si>
    <t>货物采购</t>
  </si>
  <si>
    <t>工程采购</t>
  </si>
  <si>
    <t>服务采购</t>
  </si>
  <si>
    <t>全市合计</t>
  </si>
  <si>
    <t>湖南津市毛里湖国家湿地公园管理处</t>
  </si>
  <si>
    <t>津市市农村经营服务站</t>
  </si>
  <si>
    <t>津市市农业农村局</t>
  </si>
  <si>
    <t>津市市水利局</t>
  </si>
  <si>
    <t>津市市市场管理服务中心</t>
  </si>
  <si>
    <t>津市高新技术产业开发区管理委员会</t>
  </si>
  <si>
    <t>津市市科学技术局</t>
  </si>
  <si>
    <t>津市市气象局</t>
  </si>
  <si>
    <t>津市市就业服务中心</t>
  </si>
  <si>
    <t>津市市民政局（一级预算单位）</t>
  </si>
  <si>
    <t>津市市刘家山公墓管理处</t>
  </si>
  <si>
    <t>津市市残疾人联合会</t>
  </si>
  <si>
    <t>津市市卫生健康局（一级预算单位）</t>
  </si>
  <si>
    <t>津市市疾病预防控制中心</t>
  </si>
  <si>
    <t>津市市汪家桥街道社区卫生服务中心</t>
  </si>
  <si>
    <t>津市市人民医院</t>
  </si>
  <si>
    <t>津市市中医医院</t>
  </si>
  <si>
    <t>津市市妇幼保健院</t>
  </si>
  <si>
    <t>津市市住建局</t>
  </si>
  <si>
    <t>津市市林业局</t>
  </si>
  <si>
    <t>津市市国有林场</t>
  </si>
  <si>
    <t>津市市交通运输局</t>
  </si>
  <si>
    <t>津市市城市管理和行政执法局</t>
  </si>
  <si>
    <t>津市市公路养护中心</t>
  </si>
  <si>
    <t>津市供销合作社联合社</t>
  </si>
  <si>
    <t>津市市三洲驿街道办事处</t>
  </si>
  <si>
    <t>津市市汪家桥街道办事处</t>
  </si>
  <si>
    <t>津市市襄阳街街道办事处</t>
  </si>
  <si>
    <t>津市市金鱼岭街道办事处</t>
  </si>
  <si>
    <t>津市市新洲镇人民政府</t>
  </si>
  <si>
    <t>津市市白衣镇人民政府</t>
  </si>
  <si>
    <t>津市市药山镇人民政府</t>
  </si>
  <si>
    <t>津市市毛里湖镇人民政府</t>
  </si>
  <si>
    <t>津市市嘉山街道办事处</t>
  </si>
  <si>
    <t>中共津市市委组织部</t>
  </si>
  <si>
    <t>津市市文化旅游广电体育局</t>
  </si>
  <si>
    <t>中共津市市纪律检查委员</t>
  </si>
  <si>
    <t>津市市教育局</t>
  </si>
  <si>
    <t>津市市第三中学</t>
  </si>
  <si>
    <t>津市市公安局交通警察大队</t>
  </si>
  <si>
    <t>津市市公安局</t>
  </si>
  <si>
    <t>津市市司法局</t>
  </si>
  <si>
    <t>津市市审计局</t>
  </si>
  <si>
    <t>津市市森林公安局</t>
  </si>
  <si>
    <t>津市市市场监督管理局</t>
  </si>
  <si>
    <t>津市市消防救援大队</t>
  </si>
  <si>
    <t>津市市机关事务服务中心</t>
  </si>
  <si>
    <t>津市市自然资源局</t>
  </si>
  <si>
    <t>津市市住房保障服务中心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</si>
</sst>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_ "/>
    <numFmt numFmtId="178" formatCode="0.00_);\(0.00\)"/>
    <numFmt numFmtId="42" formatCode="_ &quot;￥&quot;* #,##0_ ;_ &quot;￥&quot;* \-#,##0_ ;_ &quot;￥&quot;* &quot;-&quot;_ ;_ @_ "/>
    <numFmt numFmtId="179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7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b/>
      <i/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b/>
      <sz val="10.5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.5"/>
      <color theme="1"/>
      <name val="宋体"/>
      <charset val="134"/>
      <scheme val="minor"/>
    </font>
    <font>
      <sz val="10"/>
      <name val="黑体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</font>
    <font>
      <sz val="12"/>
      <color rgb="FF000000"/>
      <name val="宋体"/>
      <charset val="134"/>
      <scheme val="minor"/>
    </font>
    <font>
      <sz val="9"/>
      <color theme="1"/>
      <name val="方正书宋简体"/>
      <charset val="134"/>
    </font>
    <font>
      <sz val="11"/>
      <color theme="1"/>
      <name val="方正黑体_GBK"/>
      <charset val="134"/>
    </font>
    <font>
      <sz val="11"/>
      <color theme="1"/>
      <name val="方正书宋简体"/>
      <charset val="134"/>
    </font>
    <font>
      <sz val="10.5"/>
      <color theme="1"/>
      <name val="方正黑体_GBK"/>
      <charset val="134"/>
    </font>
    <font>
      <sz val="10.5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color theme="1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78">
    <xf numFmtId="0" fontId="0" fillId="0" borderId="0">
      <alignment vertical="center"/>
    </xf>
    <xf numFmtId="0" fontId="39" fillId="20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0" fillId="0" borderId="0"/>
    <xf numFmtId="0" fontId="41" fillId="0" borderId="0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39" fillId="20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0" fillId="6" borderId="14" applyNumberFormat="false" applyAlignment="false" applyProtection="false">
      <alignment vertical="center"/>
    </xf>
    <xf numFmtId="0" fontId="41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19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0" fillId="6" borderId="14" applyNumberFormat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3" fillId="0" borderId="20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41" fillId="0" borderId="0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9" borderId="0" applyNumberFormat="false" applyBorder="false" applyAlignment="false" applyProtection="false">
      <alignment vertical="center"/>
    </xf>
    <xf numFmtId="0" fontId="41" fillId="0" borderId="0"/>
    <xf numFmtId="0" fontId="46" fillId="1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1" fillId="0" borderId="0"/>
    <xf numFmtId="0" fontId="46" fillId="13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46" fillId="1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1" fillId="0" borderId="0"/>
    <xf numFmtId="0" fontId="46" fillId="12" borderId="0" applyNumberFormat="false" applyBorder="false" applyAlignment="false" applyProtection="false">
      <alignment vertical="center"/>
    </xf>
    <xf numFmtId="0" fontId="41" fillId="0" borderId="0"/>
    <xf numFmtId="0" fontId="39" fillId="8" borderId="15" applyNumberFormat="false" applyFont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0" borderId="0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1" fillId="0" borderId="0"/>
    <xf numFmtId="0" fontId="46" fillId="18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1" fillId="0" borderId="0"/>
    <xf numFmtId="0" fontId="39" fillId="8" borderId="15" applyNumberFormat="false" applyFont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1" fillId="0" borderId="0"/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7" fillId="15" borderId="18" applyNumberFormat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0" borderId="0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3" fillId="0" borderId="16" applyNumberFormat="false" applyFill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3" fillId="0" borderId="20" applyNumberFormat="false" applyFill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0" borderId="0">
      <alignment vertical="center"/>
    </xf>
    <xf numFmtId="0" fontId="50" fillId="22" borderId="14" applyNumberFormat="false" applyAlignment="false" applyProtection="false">
      <alignment vertical="center"/>
    </xf>
    <xf numFmtId="0" fontId="41" fillId="0" borderId="0"/>
    <xf numFmtId="0" fontId="41" fillId="0" borderId="0"/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3" fillId="0" borderId="1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25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1" fillId="0" borderId="0"/>
    <xf numFmtId="0" fontId="39" fillId="8" borderId="15" applyNumberFormat="false" applyFon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/>
    <xf numFmtId="0" fontId="41" fillId="0" borderId="0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41" fillId="0" borderId="0"/>
    <xf numFmtId="0" fontId="44" fillId="10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>
      <alignment vertical="center"/>
    </xf>
    <xf numFmtId="0" fontId="39" fillId="10" borderId="0" applyNumberFormat="false" applyBorder="false" applyAlignment="false" applyProtection="false">
      <alignment vertical="center"/>
    </xf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1" fillId="0" borderId="0"/>
    <xf numFmtId="0" fontId="46" fillId="12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4" fillId="10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5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1" fillId="0" borderId="0"/>
    <xf numFmtId="0" fontId="46" fillId="13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2" fillId="0" borderId="17" applyNumberFormat="false" applyFill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1" fillId="0" borderId="0"/>
    <xf numFmtId="0" fontId="46" fillId="24" borderId="0" applyNumberFormat="false" applyBorder="false" applyAlignment="false" applyProtection="false">
      <alignment vertical="center"/>
    </xf>
    <xf numFmtId="0" fontId="41" fillId="0" borderId="0"/>
    <xf numFmtId="0" fontId="55" fillId="0" borderId="0" applyNumberFormat="false" applyFill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0" borderId="0"/>
    <xf numFmtId="0" fontId="41" fillId="0" borderId="0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38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1" fillId="0" borderId="0"/>
    <xf numFmtId="0" fontId="42" fillId="0" borderId="0" applyNumberFormat="false" applyFill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/>
    <xf numFmtId="0" fontId="46" fillId="18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1" fillId="0" borderId="0"/>
    <xf numFmtId="0" fontId="54" fillId="22" borderId="21" applyNumberFormat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19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39" fillId="0" borderId="0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53" fillId="0" borderId="20" applyNumberFormat="false" applyFill="false" applyAlignment="false" applyProtection="false">
      <alignment vertical="center"/>
    </xf>
    <xf numFmtId="0" fontId="41" fillId="0" borderId="0">
      <alignment vertical="center"/>
    </xf>
    <xf numFmtId="0" fontId="39" fillId="20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1" fillId="0" borderId="0"/>
    <xf numFmtId="0" fontId="39" fillId="27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0" borderId="0">
      <alignment vertical="center"/>
    </xf>
    <xf numFmtId="0" fontId="47" fillId="15" borderId="18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2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1" fillId="0" borderId="0"/>
    <xf numFmtId="0" fontId="42" fillId="0" borderId="17" applyNumberFormat="false" applyFill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0" fillId="22" borderId="14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0" borderId="0">
      <alignment vertical="center"/>
    </xf>
    <xf numFmtId="0" fontId="49" fillId="21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9" fontId="39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1" fillId="0" borderId="0"/>
    <xf numFmtId="0" fontId="46" fillId="18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7" fillId="15" borderId="18" applyNumberFormat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1" fillId="0" borderId="0">
      <alignment vertical="center"/>
    </xf>
    <xf numFmtId="0" fontId="39" fillId="2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/>
    <xf numFmtId="0" fontId="39" fillId="2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65" fillId="39" borderId="26" applyNumberFormat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58" fillId="42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0" fillId="22" borderId="14" applyNumberFormat="false" applyAlignment="false" applyProtection="false">
      <alignment vertical="center"/>
    </xf>
    <xf numFmtId="0" fontId="39" fillId="0" borderId="0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20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0" borderId="0">
      <alignment vertical="center"/>
    </xf>
    <xf numFmtId="0" fontId="58" fillId="38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/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46" fillId="12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58" fillId="40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1" fillId="0" borderId="0">
      <alignment vertical="center"/>
    </xf>
    <xf numFmtId="0" fontId="66" fillId="0" borderId="0"/>
    <xf numFmtId="0" fontId="41" fillId="0" borderId="0"/>
    <xf numFmtId="0" fontId="39" fillId="27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8" fillId="41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9" fontId="39" fillId="0" borderId="0" applyFon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59" fillId="0" borderId="25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5" fillId="5" borderId="0" applyNumberFormat="false" applyBorder="false" applyAlignment="false" applyProtection="false">
      <alignment vertical="center"/>
    </xf>
    <xf numFmtId="0" fontId="41" fillId="0" borderId="0"/>
    <xf numFmtId="0" fontId="46" fillId="24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24" borderId="0" applyNumberFormat="false" applyBorder="false" applyAlignment="false" applyProtection="false">
      <alignment vertical="center"/>
    </xf>
    <xf numFmtId="0" fontId="41" fillId="0" borderId="0"/>
    <xf numFmtId="0" fontId="39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68" fillId="43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51" fillId="44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1" fillId="0" borderId="0"/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51" fillId="45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0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1" fillId="0" borderId="0"/>
    <xf numFmtId="0" fontId="52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39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39" fillId="19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1" fillId="46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1" fillId="0" borderId="0"/>
    <xf numFmtId="0" fontId="46" fillId="26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1" fillId="0" borderId="0"/>
    <xf numFmtId="0" fontId="38" fillId="0" borderId="0" applyNumberFormat="false" applyFill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51" fillId="29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0" borderId="0"/>
    <xf numFmtId="0" fontId="48" fillId="0" borderId="19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69" fillId="47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58" fillId="33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51" fillId="48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54" fillId="22" borderId="21" applyNumberFormat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49" fillId="21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70" fillId="4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39" fillId="9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72" fillId="0" borderId="29" applyNumberFormat="false" applyFill="false" applyAlignment="false" applyProtection="false">
      <alignment vertical="center"/>
    </xf>
    <xf numFmtId="0" fontId="41" fillId="0" borderId="0"/>
    <xf numFmtId="0" fontId="0" fillId="50" borderId="28" applyNumberFormat="false" applyFont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71" fillId="0" borderId="24" applyNumberFormat="false" applyFill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49" fillId="21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26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0" fillId="22" borderId="14" applyNumberFormat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1" fillId="5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0" borderId="0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1" fillId="0" borderId="0"/>
    <xf numFmtId="0" fontId="54" fillId="22" borderId="21" applyNumberFormat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1" fillId="0" borderId="0"/>
    <xf numFmtId="0" fontId="55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58" fillId="52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74" fillId="53" borderId="30" applyNumberFormat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1" fillId="0" borderId="0"/>
    <xf numFmtId="0" fontId="45" fillId="5" borderId="0" applyNumberFormat="false" applyBorder="false" applyAlignment="false" applyProtection="false">
      <alignment vertical="center"/>
    </xf>
    <xf numFmtId="0" fontId="51" fillId="54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8" fillId="37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51" fillId="30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51" fillId="35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8" fillId="55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58" fillId="56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1" fillId="57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8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1" fillId="0" borderId="0"/>
    <xf numFmtId="0" fontId="39" fillId="19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58" fillId="28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51" fillId="32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8" fillId="31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1" fillId="0" borderId="0"/>
    <xf numFmtId="0" fontId="45" fillId="5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0" borderId="0"/>
    <xf numFmtId="0" fontId="55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0" borderId="0"/>
    <xf numFmtId="0" fontId="41" fillId="0" borderId="0"/>
    <xf numFmtId="0" fontId="38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1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1" fillId="0" borderId="0"/>
    <xf numFmtId="0" fontId="46" fillId="24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3" fillId="0" borderId="1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9" fillId="0" borderId="0">
      <alignment vertical="center"/>
    </xf>
    <xf numFmtId="0" fontId="39" fillId="20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39" fillId="20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1" fillId="0" borderId="0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1" fillId="0" borderId="0"/>
    <xf numFmtId="0" fontId="39" fillId="10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1" fillId="0" borderId="0"/>
    <xf numFmtId="0" fontId="50" fillId="22" borderId="14" applyNumberFormat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20" borderId="0" applyNumberFormat="false" applyBorder="false" applyAlignment="false" applyProtection="false">
      <alignment vertical="center"/>
    </xf>
    <xf numFmtId="0" fontId="41" fillId="0" borderId="0"/>
    <xf numFmtId="0" fontId="39" fillId="25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1" fillId="0" borderId="0"/>
    <xf numFmtId="0" fontId="46" fillId="13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1" fillId="0" borderId="0"/>
    <xf numFmtId="0" fontId="39" fillId="11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1" fillId="0" borderId="0"/>
    <xf numFmtId="0" fontId="41" fillId="0" borderId="0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1" fillId="0" borderId="0"/>
    <xf numFmtId="0" fontId="39" fillId="9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67" fillId="39" borderId="27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1" fillId="0" borderId="0">
      <alignment vertical="center"/>
    </xf>
    <xf numFmtId="0" fontId="39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41" fillId="0" borderId="0"/>
    <xf numFmtId="0" fontId="40" fillId="6" borderId="14" applyNumberFormat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1" fillId="0" borderId="0"/>
    <xf numFmtId="0" fontId="39" fillId="20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1" fillId="0" borderId="0"/>
    <xf numFmtId="0" fontId="39" fillId="8" borderId="15" applyNumberFormat="false" applyFont="false" applyAlignment="false" applyProtection="false">
      <alignment vertical="center"/>
    </xf>
    <xf numFmtId="0" fontId="41" fillId="0" borderId="0"/>
    <xf numFmtId="0" fontId="39" fillId="9" borderId="0" applyNumberFormat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1" fillId="0" borderId="0"/>
    <xf numFmtId="0" fontId="39" fillId="8" borderId="15" applyNumberFormat="false" applyFont="false" applyAlignment="false" applyProtection="false">
      <alignment vertical="center"/>
    </xf>
    <xf numFmtId="0" fontId="41" fillId="0" borderId="0"/>
    <xf numFmtId="0" fontId="50" fillId="22" borderId="14" applyNumberFormat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0" borderId="0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1" fillId="0" borderId="0"/>
    <xf numFmtId="0" fontId="46" fillId="26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/>
    <xf numFmtId="0" fontId="41" fillId="0" borderId="0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2" fillId="0" borderId="17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10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1" fillId="0" borderId="0"/>
    <xf numFmtId="0" fontId="39" fillId="0" borderId="0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6" fillId="13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8" fillId="0" borderId="19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1" fillId="0" borderId="0"/>
    <xf numFmtId="0" fontId="60" fillId="0" borderId="23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20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4" fillId="22" borderId="21" applyNumberFormat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1" fillId="0" borderId="0"/>
    <xf numFmtId="0" fontId="40" fillId="6" borderId="14" applyNumberFormat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0" borderId="0">
      <alignment vertical="center"/>
    </xf>
    <xf numFmtId="0" fontId="46" fillId="27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1" fillId="0" borderId="0"/>
    <xf numFmtId="0" fontId="45" fillId="5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2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1" fillId="0" borderId="0"/>
    <xf numFmtId="0" fontId="46" fillId="13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51" fillId="23" borderId="0" applyNumberFormat="false" applyBorder="false" applyAlignment="false" applyProtection="false">
      <alignment vertical="center"/>
    </xf>
    <xf numFmtId="0" fontId="50" fillId="22" borderId="14" applyNumberFormat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0" borderId="0">
      <alignment vertical="center"/>
    </xf>
    <xf numFmtId="0" fontId="47" fillId="15" borderId="18" applyNumberFormat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1" fillId="0" borderId="0"/>
    <xf numFmtId="0" fontId="46" fillId="20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9" fillId="21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44" fillId="10" borderId="0" applyNumberFormat="false" applyBorder="false" applyAlignment="false" applyProtection="false">
      <alignment vertical="center"/>
    </xf>
    <xf numFmtId="0" fontId="63" fillId="36" borderId="26" applyNumberFormat="false" applyAlignment="false" applyProtection="false">
      <alignment vertical="center"/>
    </xf>
    <xf numFmtId="0" fontId="41" fillId="0" borderId="0"/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39" fillId="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50" fillId="22" borderId="14" applyNumberFormat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1" fillId="0" borderId="0"/>
    <xf numFmtId="0" fontId="45" fillId="5" borderId="0" applyNumberFormat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0" fontId="41" fillId="0" borderId="0"/>
    <xf numFmtId="0" fontId="46" fillId="16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1" fillId="0" borderId="0"/>
    <xf numFmtId="0" fontId="46" fillId="1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1" fillId="0" borderId="0"/>
    <xf numFmtId="0" fontId="39" fillId="9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20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39" fillId="19" borderId="0" applyNumberFormat="false" applyBorder="false" applyAlignment="false" applyProtection="false">
      <alignment vertical="center"/>
    </xf>
    <xf numFmtId="0" fontId="47" fillId="15" borderId="18" applyNumberFormat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41" fillId="0" borderId="0"/>
    <xf numFmtId="0" fontId="39" fillId="0" borderId="0">
      <alignment vertical="center"/>
    </xf>
    <xf numFmtId="0" fontId="43" fillId="0" borderId="16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54" fillId="22" borderId="21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11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39" fillId="0" borderId="0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9" fillId="0" borderId="0">
      <alignment vertical="center"/>
    </xf>
    <xf numFmtId="0" fontId="39" fillId="5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6" fillId="13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6" fillId="12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1" fillId="0" borderId="0"/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5" fillId="5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39" fillId="11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1" fillId="0" borderId="0"/>
    <xf numFmtId="0" fontId="46" fillId="18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56" fillId="0" borderId="22" applyNumberFormat="false" applyFill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43" fillId="0" borderId="1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1" fillId="0" borderId="0"/>
    <xf numFmtId="0" fontId="41" fillId="0" borderId="0"/>
    <xf numFmtId="0" fontId="39" fillId="8" borderId="15" applyNumberFormat="false" applyFont="false" applyAlignment="false" applyProtection="false">
      <alignment vertical="center"/>
    </xf>
    <xf numFmtId="0" fontId="39" fillId="9" borderId="0" applyNumberFormat="false" applyBorder="false" applyAlignment="false" applyProtection="false">
      <alignment vertical="center"/>
    </xf>
    <xf numFmtId="0" fontId="39" fillId="27" borderId="0" applyNumberFormat="false" applyBorder="false" applyAlignment="false" applyProtection="false">
      <alignment vertical="center"/>
    </xf>
    <xf numFmtId="0" fontId="39" fillId="8" borderId="15" applyNumberFormat="false" applyFont="false" applyAlignment="false" applyProtection="false">
      <alignment vertical="center"/>
    </xf>
    <xf numFmtId="0" fontId="39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61" fillId="0" borderId="24" applyNumberFormat="false" applyFill="false" applyAlignment="false" applyProtection="false">
      <alignment vertical="center"/>
    </xf>
    <xf numFmtId="0" fontId="40" fillId="6" borderId="14" applyNumberFormat="false" applyAlignment="false" applyProtection="false">
      <alignment vertical="center"/>
    </xf>
    <xf numFmtId="0" fontId="53" fillId="0" borderId="20" applyNumberFormat="false" applyFill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justify" vertical="center"/>
    </xf>
    <xf numFmtId="0" fontId="2" fillId="2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left" vertical="center"/>
    </xf>
    <xf numFmtId="178" fontId="4" fillId="2" borderId="0" xfId="0" applyNumberFormat="true" applyFont="true" applyFill="true" applyBorder="true" applyAlignment="true">
      <alignment horizontal="center" vertical="center"/>
    </xf>
    <xf numFmtId="178" fontId="4" fillId="0" borderId="0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178" fontId="5" fillId="2" borderId="1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0" borderId="1" xfId="935" applyFont="true" applyFill="true" applyBorder="true" applyAlignment="true">
      <alignment horizontal="center" vertical="center"/>
    </xf>
    <xf numFmtId="177" fontId="8" fillId="0" borderId="0" xfId="0" applyNumberFormat="true" applyFont="true" applyFill="true" applyBorder="true" applyAlignment="true">
      <alignment horizontal="center" vertical="center"/>
    </xf>
    <xf numFmtId="177" fontId="8" fillId="2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0" fillId="0" borderId="1" xfId="1064" applyFont="true" applyFill="true" applyBorder="true" applyAlignment="true">
      <alignment horizontal="center" vertical="center"/>
    </xf>
    <xf numFmtId="177" fontId="4" fillId="2" borderId="1" xfId="0" applyNumberFormat="true" applyFont="true" applyFill="true" applyBorder="true" applyAlignment="true">
      <alignment horizontal="center" vertical="center"/>
    </xf>
    <xf numFmtId="0" fontId="4" fillId="0" borderId="2" xfId="1064" applyFont="true" applyFill="true" applyBorder="true" applyAlignment="true">
      <alignment horizontal="center" vertical="center"/>
    </xf>
    <xf numFmtId="0" fontId="4" fillId="2" borderId="3" xfId="256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2" borderId="1" xfId="867" applyFont="true" applyFill="true" applyBorder="true" applyAlignment="true">
      <alignment horizontal="center" vertical="center"/>
    </xf>
    <xf numFmtId="0" fontId="4" fillId="2" borderId="3" xfId="1270" applyFont="true" applyFill="true" applyBorder="true" applyAlignment="true">
      <alignment horizontal="center" vertical="center" wrapText="true"/>
    </xf>
    <xf numFmtId="0" fontId="4" fillId="2" borderId="3" xfId="1270" applyFont="true" applyFill="true" applyBorder="true" applyAlignment="true">
      <alignment horizontal="center" wrapText="true"/>
    </xf>
    <xf numFmtId="177" fontId="2" fillId="2" borderId="4" xfId="0" applyNumberFormat="true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0" fontId="4" fillId="2" borderId="1" xfId="1270" applyFont="true" applyFill="true" applyBorder="true" applyAlignment="true">
      <alignment horizontal="center" wrapText="true"/>
    </xf>
    <xf numFmtId="0" fontId="4" fillId="0" borderId="1" xfId="1452" applyFont="true" applyFill="true" applyBorder="true" applyAlignment="true">
      <alignment horizontal="center" vertical="center"/>
    </xf>
    <xf numFmtId="0" fontId="4" fillId="0" borderId="1" xfId="1452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177" fontId="2" fillId="2" borderId="1" xfId="318" applyNumberFormat="true" applyFont="true" applyFill="true" applyBorder="true" applyAlignment="true">
      <alignment horizontal="center" vertical="center" wrapText="true"/>
    </xf>
    <xf numFmtId="0" fontId="4" fillId="2" borderId="1" xfId="61" applyFont="true" applyFill="true" applyBorder="true" applyAlignment="true">
      <alignment horizontal="center" vertical="center"/>
    </xf>
    <xf numFmtId="0" fontId="2" fillId="2" borderId="1" xfId="61" applyFont="true" applyFill="true" applyBorder="true" applyAlignment="true">
      <alignment horizontal="center" vertical="center"/>
    </xf>
    <xf numFmtId="177" fontId="2" fillId="0" borderId="1" xfId="373" applyNumberFormat="true" applyFont="true" applyFill="true" applyBorder="true" applyAlignment="true">
      <alignment horizontal="center" vertical="center" wrapText="true"/>
    </xf>
    <xf numFmtId="177" fontId="2" fillId="2" borderId="1" xfId="960" applyNumberFormat="true" applyFont="true" applyFill="true" applyBorder="true" applyAlignment="true">
      <alignment horizontal="center"/>
    </xf>
    <xf numFmtId="177" fontId="2" fillId="2" borderId="1" xfId="198" applyNumberFormat="true" applyFont="true" applyFill="true" applyBorder="true" applyAlignment="true">
      <alignment horizontal="center"/>
    </xf>
    <xf numFmtId="0" fontId="4" fillId="3" borderId="1" xfId="61" applyFont="true" applyFill="true" applyBorder="true" applyAlignment="true">
      <alignment horizontal="center" vertical="center" wrapText="true"/>
    </xf>
    <xf numFmtId="177" fontId="2" fillId="3" borderId="1" xfId="0" applyNumberFormat="true" applyFont="true" applyFill="true" applyBorder="true" applyAlignment="true">
      <alignment horizontal="center" vertical="center"/>
    </xf>
    <xf numFmtId="177" fontId="4" fillId="3" borderId="1" xfId="0" applyNumberFormat="true" applyFont="true" applyFill="true" applyBorder="true" applyAlignment="true">
      <alignment horizontal="center" vertical="center"/>
    </xf>
    <xf numFmtId="0" fontId="4" fillId="2" borderId="1" xfId="867" applyFont="true" applyFill="true" applyBorder="true" applyAlignment="true">
      <alignment horizontal="center" vertical="center" wrapText="true"/>
    </xf>
    <xf numFmtId="177" fontId="2" fillId="2" borderId="1" xfId="992" applyNumberFormat="true" applyFont="true" applyFill="true" applyBorder="true" applyAlignment="true">
      <alignment horizontal="center" vertical="center"/>
    </xf>
    <xf numFmtId="0" fontId="4" fillId="3" borderId="1" xfId="867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3" borderId="0" xfId="0" applyFont="true" applyFill="true" applyBorder="true" applyAlignment="true">
      <alignment horizontal="center" vertical="center"/>
    </xf>
    <xf numFmtId="178" fontId="4" fillId="3" borderId="0" xfId="0" applyNumberFormat="true" applyFont="true" applyFill="true" applyBorder="true" applyAlignment="true">
      <alignment horizontal="center" vertical="center"/>
    </xf>
    <xf numFmtId="178" fontId="5" fillId="3" borderId="1" xfId="0" applyNumberFormat="true" applyFont="true" applyFill="true" applyBorder="true" applyAlignment="true">
      <alignment horizontal="center" vertical="center"/>
    </xf>
    <xf numFmtId="177" fontId="7" fillId="0" borderId="1" xfId="275" applyNumberFormat="true" applyFont="true" applyFill="true" applyBorder="true" applyAlignment="true">
      <alignment horizontal="center" vertical="center"/>
    </xf>
    <xf numFmtId="177" fontId="7" fillId="3" borderId="1" xfId="275" applyNumberFormat="true" applyFont="true" applyFill="true" applyBorder="true" applyAlignment="true">
      <alignment horizontal="center" vertical="center"/>
    </xf>
    <xf numFmtId="177" fontId="2" fillId="2" borderId="1" xfId="960" applyNumberFormat="true" applyFont="true" applyFill="true" applyBorder="true" applyAlignment="true" applyProtection="true">
      <alignment horizontal="center"/>
    </xf>
    <xf numFmtId="177" fontId="2" fillId="2" borderId="1" xfId="77" applyNumberFormat="true" applyFont="true" applyFill="true" applyBorder="true" applyAlignment="true">
      <alignment horizontal="center"/>
    </xf>
    <xf numFmtId="177" fontId="2" fillId="2" borderId="1" xfId="992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right" vertical="center"/>
    </xf>
    <xf numFmtId="0" fontId="9" fillId="0" borderId="0" xfId="0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/>
    </xf>
    <xf numFmtId="0" fontId="12" fillId="4" borderId="1" xfId="0" applyFont="true" applyFill="true" applyBorder="true" applyAlignment="true">
      <alignment horizontal="center" vertical="center"/>
    </xf>
    <xf numFmtId="0" fontId="12" fillId="4" borderId="1" xfId="0" applyFont="true" applyFill="true" applyBorder="true" applyAlignment="true">
      <alignment horizontal="center" vertical="center" wrapText="true"/>
    </xf>
    <xf numFmtId="0" fontId="12" fillId="4" borderId="0" xfId="0" applyFont="true" applyFill="true" applyBorder="true" applyAlignment="true">
      <alignment horizontal="center" vertical="center" wrapText="true"/>
    </xf>
    <xf numFmtId="0" fontId="12" fillId="4" borderId="6" xfId="0" applyFont="true" applyFill="true" applyBorder="true" applyAlignment="true">
      <alignment horizontal="center" vertical="center" wrapText="true"/>
    </xf>
    <xf numFmtId="0" fontId="13" fillId="4" borderId="1" xfId="0" applyFont="true" applyFill="true" applyBorder="true" applyAlignment="true">
      <alignment horizontal="left" vertical="center"/>
    </xf>
    <xf numFmtId="177" fontId="14" fillId="0" borderId="7" xfId="4" applyNumberFormat="true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left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right" vertical="center"/>
    </xf>
    <xf numFmtId="0" fontId="12" fillId="4" borderId="8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vertical="center"/>
    </xf>
    <xf numFmtId="0" fontId="0" fillId="3" borderId="0" xfId="0" applyFill="true">
      <alignment vertical="center"/>
    </xf>
    <xf numFmtId="0" fontId="1" fillId="3" borderId="0" xfId="0" applyFont="true" applyFill="true" applyAlignment="true">
      <alignment horizontal="justify" vertical="center"/>
    </xf>
    <xf numFmtId="0" fontId="10" fillId="3" borderId="0" xfId="0" applyFont="true" applyFill="true" applyAlignment="true">
      <alignment horizontal="center" vertical="center"/>
    </xf>
    <xf numFmtId="0" fontId="11" fillId="3" borderId="0" xfId="0" applyFont="true" applyFill="true" applyAlignment="true">
      <alignment horizontal="right" vertical="center"/>
    </xf>
    <xf numFmtId="0" fontId="15" fillId="3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0" fontId="17" fillId="3" borderId="1" xfId="0" applyFont="true" applyFill="true" applyBorder="true" applyAlignment="true">
      <alignment horizontal="left" vertical="center"/>
    </xf>
    <xf numFmtId="0" fontId="17" fillId="3" borderId="1" xfId="0" applyFont="true" applyFill="true" applyBorder="true" applyAlignment="true">
      <alignment horizontal="center" vertical="center"/>
    </xf>
    <xf numFmtId="0" fontId="17" fillId="3" borderId="1" xfId="0" applyFont="true" applyFill="true" applyBorder="true" applyAlignment="true">
      <alignment horizontal="left" vertical="center" wrapText="true"/>
    </xf>
    <xf numFmtId="0" fontId="17" fillId="3" borderId="1" xfId="0" applyFont="true" applyFill="true" applyBorder="true" applyAlignment="true">
      <alignment vertical="center"/>
    </xf>
    <xf numFmtId="0" fontId="9" fillId="3" borderId="1" xfId="0" applyFont="true" applyFill="true" applyBorder="true" applyAlignment="true">
      <alignment horizontal="center" vertical="center" wrapText="true"/>
    </xf>
    <xf numFmtId="0" fontId="0" fillId="3" borderId="0" xfId="0" applyFill="true" applyAlignment="true">
      <alignment vertical="center"/>
    </xf>
    <xf numFmtId="0" fontId="0" fillId="3" borderId="0" xfId="0" applyFill="true" applyAlignment="true">
      <alignment horizontal="center" vertical="center"/>
    </xf>
    <xf numFmtId="0" fontId="18" fillId="0" borderId="0" xfId="0" applyFont="true" applyFill="true" applyAlignment="true">
      <alignment horizontal="left" vertical="center" wrapText="true"/>
    </xf>
    <xf numFmtId="0" fontId="13" fillId="3" borderId="0" xfId="0" applyFont="true" applyFill="true" applyAlignment="true">
      <alignment horizontal="right" vertical="center"/>
    </xf>
    <xf numFmtId="0" fontId="9" fillId="3" borderId="1" xfId="0" applyFont="true" applyFill="true" applyBorder="true" applyAlignment="true">
      <alignment horizontal="left" vertical="center" wrapText="true"/>
    </xf>
    <xf numFmtId="176" fontId="9" fillId="3" borderId="1" xfId="0" applyNumberFormat="true" applyFont="true" applyFill="true" applyBorder="true" applyAlignment="true">
      <alignment horizontal="center" vertical="center" wrapText="true"/>
    </xf>
    <xf numFmtId="0" fontId="19" fillId="3" borderId="1" xfId="0" applyFont="true" applyFill="true" applyBorder="true" applyAlignment="true">
      <alignment horizontal="center" vertical="center" wrapText="true"/>
    </xf>
    <xf numFmtId="177" fontId="19" fillId="3" borderId="1" xfId="0" applyNumberFormat="true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vertical="center" wrapText="true"/>
    </xf>
    <xf numFmtId="0" fontId="20" fillId="3" borderId="1" xfId="0" applyFont="true" applyFill="true" applyBorder="true" applyAlignment="true">
      <alignment vertical="center"/>
    </xf>
    <xf numFmtId="177" fontId="9" fillId="3" borderId="1" xfId="0" applyNumberFormat="true" applyFont="true" applyFill="true" applyBorder="true" applyAlignment="true">
      <alignment horizontal="center" vertical="center" wrapText="true"/>
    </xf>
    <xf numFmtId="0" fontId="21" fillId="3" borderId="1" xfId="0" applyFont="true" applyFill="true" applyBorder="true" applyAlignment="true">
      <alignment vertical="center" wrapText="true"/>
    </xf>
    <xf numFmtId="0" fontId="0" fillId="3" borderId="1" xfId="0" applyFill="true" applyBorder="true" applyAlignment="true">
      <alignment vertical="center"/>
    </xf>
    <xf numFmtId="0" fontId="0" fillId="3" borderId="1" xfId="0" applyFont="true" applyFill="true" applyBorder="true" applyAlignment="true">
      <alignment vertical="center"/>
    </xf>
    <xf numFmtId="0" fontId="22" fillId="3" borderId="0" xfId="0" applyFont="true" applyFill="true" applyAlignment="true">
      <alignment vertical="center"/>
    </xf>
    <xf numFmtId="0" fontId="20" fillId="3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3" fillId="3" borderId="0" xfId="0" applyFont="true" applyFill="true" applyAlignment="true">
      <alignment horizontal="center" vertical="center"/>
    </xf>
    <xf numFmtId="0" fontId="9" fillId="3" borderId="0" xfId="0" applyFont="true" applyFill="true" applyAlignment="true">
      <alignment horizontal="right" vertical="center"/>
    </xf>
    <xf numFmtId="0" fontId="0" fillId="3" borderId="5" xfId="0" applyFill="true" applyBorder="true" applyAlignment="true">
      <alignment vertical="center"/>
    </xf>
    <xf numFmtId="0" fontId="24" fillId="3" borderId="1" xfId="0" applyFont="true" applyFill="true" applyBorder="true" applyAlignment="true">
      <alignment horizontal="left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5" fillId="3" borderId="1" xfId="0" applyFont="true" applyFill="true" applyBorder="true" applyAlignment="true">
      <alignment horizontal="left" vertical="center" wrapText="true"/>
    </xf>
    <xf numFmtId="0" fontId="25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19" fillId="3" borderId="1" xfId="0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vertical="center"/>
    </xf>
    <xf numFmtId="0" fontId="25" fillId="3" borderId="1" xfId="0" applyFont="true" applyFill="true" applyBorder="true" applyAlignment="true">
      <alignment horizontal="center" vertical="center" wrapText="true"/>
    </xf>
    <xf numFmtId="0" fontId="9" fillId="3" borderId="9" xfId="0" applyFont="true" applyFill="true" applyBorder="true" applyAlignment="true">
      <alignment horizontal="left" vertical="center" wrapText="true"/>
    </xf>
    <xf numFmtId="0" fontId="0" fillId="0" borderId="5" xfId="0" applyFill="true" applyBorder="true" applyAlignment="true">
      <alignment vertical="center"/>
    </xf>
    <xf numFmtId="177" fontId="26" fillId="0" borderId="1" xfId="0" applyNumberFormat="true" applyFont="true" applyFill="true" applyBorder="true" applyAlignment="true">
      <alignment horizontal="center" vertical="center" wrapText="true"/>
    </xf>
    <xf numFmtId="0" fontId="19" fillId="3" borderId="1" xfId="0" applyFont="true" applyFill="true" applyBorder="true" applyAlignment="true">
      <alignment horizontal="left" vertical="center" wrapText="true" indent="2"/>
    </xf>
    <xf numFmtId="0" fontId="9" fillId="3" borderId="1" xfId="0" applyFont="true" applyFill="true" applyBorder="true" applyAlignment="true">
      <alignment horizontal="left" vertical="center" wrapText="true" indent="2"/>
    </xf>
    <xf numFmtId="0" fontId="9" fillId="0" borderId="1" xfId="0" applyFont="true" applyFill="true" applyBorder="true" applyAlignment="true">
      <alignment horizontal="left" vertical="center" wrapText="true" indent="2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176" fontId="19" fillId="3" borderId="1" xfId="0" applyNumberFormat="true" applyFont="true" applyFill="true" applyBorder="true" applyAlignment="true">
      <alignment horizontal="left" vertical="center" wrapText="true"/>
    </xf>
    <xf numFmtId="177" fontId="19" fillId="0" borderId="1" xfId="0" applyNumberFormat="true" applyFont="true" applyFill="true" applyBorder="true" applyAlignment="true">
      <alignment horizontal="center" vertical="center" wrapText="true"/>
    </xf>
    <xf numFmtId="176" fontId="19" fillId="3" borderId="1" xfId="0" applyNumberFormat="true" applyFont="true" applyFill="true" applyBorder="true" applyAlignment="true">
      <alignment horizontal="center" vertical="center" wrapText="true"/>
    </xf>
    <xf numFmtId="0" fontId="9" fillId="0" borderId="9" xfId="0" applyFont="true" applyFill="true" applyBorder="true" applyAlignment="true">
      <alignment horizontal="left" vertical="center" wrapText="true"/>
    </xf>
    <xf numFmtId="0" fontId="22" fillId="3" borderId="1" xfId="0" applyFont="true" applyFill="true" applyBorder="true" applyAlignment="true">
      <alignment vertical="center"/>
    </xf>
    <xf numFmtId="0" fontId="0" fillId="3" borderId="0" xfId="0" applyFont="true" applyFill="true" applyBorder="true" applyAlignment="true">
      <alignment vertical="center"/>
    </xf>
    <xf numFmtId="0" fontId="0" fillId="3" borderId="0" xfId="0" applyFont="true" applyFill="true" applyBorder="true" applyAlignment="true">
      <alignment horizontal="center" vertical="center"/>
    </xf>
    <xf numFmtId="0" fontId="12" fillId="3" borderId="0" xfId="0" applyFont="true" applyFill="true" applyBorder="true" applyAlignment="true">
      <alignment horizontal="justify" vertical="center"/>
    </xf>
    <xf numFmtId="179" fontId="0" fillId="3" borderId="0" xfId="0" applyNumberFormat="true" applyFont="true" applyFill="true" applyBorder="true" applyAlignment="true">
      <alignment horizontal="center" vertical="center"/>
    </xf>
    <xf numFmtId="0" fontId="10" fillId="3" borderId="0" xfId="0" applyFont="true" applyFill="true" applyBorder="true" applyAlignment="true">
      <alignment horizontal="center" vertical="center"/>
    </xf>
    <xf numFmtId="179" fontId="10" fillId="3" borderId="0" xfId="0" applyNumberFormat="true" applyFont="true" applyFill="true" applyBorder="true" applyAlignment="true">
      <alignment horizontal="center" vertical="center"/>
    </xf>
    <xf numFmtId="0" fontId="27" fillId="3" borderId="0" xfId="0" applyFont="true" applyFill="true" applyBorder="true" applyAlignment="true">
      <alignment horizontal="right" vertical="center"/>
    </xf>
    <xf numFmtId="179" fontId="0" fillId="3" borderId="5" xfId="0" applyNumberFormat="true" applyFont="true" applyFill="true" applyBorder="true" applyAlignment="true">
      <alignment horizontal="center" vertical="center"/>
    </xf>
    <xf numFmtId="0" fontId="12" fillId="3" borderId="1" xfId="0" applyFont="true" applyFill="true" applyBorder="true" applyAlignment="true">
      <alignment horizontal="center" vertical="center"/>
    </xf>
    <xf numFmtId="179" fontId="12" fillId="3" borderId="1" xfId="0" applyNumberFormat="true" applyFont="true" applyFill="true" applyBorder="true" applyAlignment="true">
      <alignment horizontal="center" vertical="center" wrapText="true"/>
    </xf>
    <xf numFmtId="179" fontId="12" fillId="3" borderId="0" xfId="0" applyNumberFormat="true" applyFont="true" applyFill="true" applyBorder="true" applyAlignment="true">
      <alignment horizontal="center" vertical="center" wrapText="true"/>
    </xf>
    <xf numFmtId="179" fontId="12" fillId="3" borderId="6" xfId="0" applyNumberFormat="true" applyFont="true" applyFill="true" applyBorder="true" applyAlignment="true">
      <alignment horizontal="center" vertical="center" wrapText="true"/>
    </xf>
    <xf numFmtId="0" fontId="19" fillId="3" borderId="1" xfId="0" applyFont="true" applyFill="true" applyBorder="true" applyAlignment="true">
      <alignment horizontal="left" vertical="center"/>
    </xf>
    <xf numFmtId="177" fontId="19" fillId="3" borderId="1" xfId="0" applyNumberFormat="true" applyFont="true" applyFill="true" applyBorder="true" applyAlignment="true">
      <alignment horizontal="center" vertical="center"/>
    </xf>
    <xf numFmtId="177" fontId="13" fillId="0" borderId="1" xfId="0" applyNumberFormat="true" applyFont="true" applyFill="true" applyBorder="true" applyAlignment="true">
      <alignment horizontal="center" vertical="center"/>
    </xf>
    <xf numFmtId="177" fontId="9" fillId="3" borderId="5" xfId="0" applyNumberFormat="true" applyFont="true" applyFill="true" applyBorder="true" applyAlignment="true">
      <alignment horizontal="center" vertical="center"/>
    </xf>
    <xf numFmtId="0" fontId="19" fillId="3" borderId="0" xfId="0" applyFont="true" applyFill="true" applyBorder="true" applyAlignment="true">
      <alignment horizontal="left" vertical="center" wrapText="true"/>
    </xf>
    <xf numFmtId="179" fontId="19" fillId="3" borderId="0" xfId="0" applyNumberFormat="true" applyFont="true" applyFill="true" applyBorder="true" applyAlignment="true">
      <alignment horizontal="center" vertical="center"/>
    </xf>
    <xf numFmtId="179" fontId="12" fillId="3" borderId="10" xfId="0" applyNumberFormat="true" applyFont="true" applyFill="true" applyBorder="true" applyAlignment="true">
      <alignment horizontal="center" vertical="center" wrapText="true"/>
    </xf>
    <xf numFmtId="179" fontId="12" fillId="3" borderId="11" xfId="0" applyNumberFormat="true" applyFont="true" applyFill="true" applyBorder="true" applyAlignment="true">
      <alignment horizontal="center" vertical="center" wrapText="true"/>
    </xf>
    <xf numFmtId="177" fontId="13" fillId="3" borderId="1" xfId="0" applyNumberFormat="true" applyFont="true" applyFill="true" applyBorder="true" applyAlignment="true">
      <alignment horizontal="center" vertical="center"/>
    </xf>
    <xf numFmtId="179" fontId="28" fillId="3" borderId="5" xfId="0" applyNumberFormat="true" applyFont="true" applyFill="true" applyBorder="true" applyAlignment="true">
      <alignment horizontal="center" vertical="center"/>
    </xf>
    <xf numFmtId="179" fontId="12" fillId="3" borderId="12" xfId="0" applyNumberFormat="true" applyFont="true" applyFill="true" applyBorder="true" applyAlignment="true">
      <alignment horizontal="center" vertical="center" wrapText="true"/>
    </xf>
    <xf numFmtId="179" fontId="12" fillId="3" borderId="13" xfId="0" applyNumberFormat="true" applyFont="true" applyFill="true" applyBorder="true" applyAlignment="true">
      <alignment horizontal="center" vertical="center" wrapText="true"/>
    </xf>
    <xf numFmtId="0" fontId="29" fillId="3" borderId="0" xfId="0" applyFont="true" applyFill="true" applyAlignment="true">
      <alignment vertical="center"/>
    </xf>
    <xf numFmtId="0" fontId="12" fillId="3" borderId="0" xfId="0" applyFont="true" applyFill="true" applyAlignment="true">
      <alignment horizontal="justify" vertical="center"/>
    </xf>
    <xf numFmtId="0" fontId="12" fillId="3" borderId="0" xfId="0" applyFont="true" applyFill="true" applyAlignment="true">
      <alignment horizontal="center" vertical="center"/>
    </xf>
    <xf numFmtId="0" fontId="30" fillId="3" borderId="0" xfId="0" applyFont="true" applyFill="true" applyAlignment="true">
      <alignment horizontal="right" vertical="center"/>
    </xf>
    <xf numFmtId="0" fontId="30" fillId="3" borderId="0" xfId="0" applyFont="true" applyFill="true" applyAlignment="true">
      <alignment horizontal="center" vertical="center"/>
    </xf>
    <xf numFmtId="0" fontId="31" fillId="3" borderId="1" xfId="0" applyFont="true" applyFill="true" applyBorder="true" applyAlignment="true">
      <alignment horizontal="center" vertical="center" wrapText="true"/>
    </xf>
    <xf numFmtId="0" fontId="16" fillId="3" borderId="1" xfId="0" applyFont="true" applyFill="true" applyBorder="true" applyAlignment="true">
      <alignment horizontal="center" vertical="center" wrapText="true"/>
    </xf>
    <xf numFmtId="0" fontId="17" fillId="3" borderId="1" xfId="0" applyFont="true" applyFill="true" applyBorder="true" applyAlignment="true">
      <alignment horizontal="center" vertical="center" wrapText="true"/>
    </xf>
    <xf numFmtId="0" fontId="28" fillId="3" borderId="0" xfId="0" applyFont="true" applyFill="true" applyAlignment="true">
      <alignment horizontal="right" vertical="center"/>
    </xf>
    <xf numFmtId="0" fontId="19" fillId="3" borderId="0" xfId="0" applyFont="true" applyFill="true" applyAlignment="true">
      <alignment horizontal="right" vertical="center"/>
    </xf>
    <xf numFmtId="0" fontId="12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0" fontId="0" fillId="3" borderId="0" xfId="1495" applyNumberFormat="true" applyFont="true" applyFill="true">
      <alignment vertical="center"/>
    </xf>
    <xf numFmtId="10" fontId="0" fillId="3" borderId="0" xfId="1495" applyNumberFormat="true" applyFill="true" applyAlignment="true">
      <alignment vertical="center"/>
    </xf>
    <xf numFmtId="10" fontId="20" fillId="3" borderId="0" xfId="1495" applyNumberFormat="true" applyFont="true" applyFill="true">
      <alignment vertical="center"/>
    </xf>
    <xf numFmtId="0" fontId="12" fillId="0" borderId="0" xfId="0" applyFont="true" applyFill="true" applyAlignment="true">
      <alignment horizontal="justify" vertical="center"/>
    </xf>
    <xf numFmtId="0" fontId="10" fillId="0" borderId="0" xfId="0" applyFont="true" applyFill="true" applyAlignment="true">
      <alignment horizontal="center" vertical="center"/>
    </xf>
    <xf numFmtId="0" fontId="19" fillId="0" borderId="5" xfId="0" applyFont="true" applyFill="true" applyBorder="true" applyAlignment="true">
      <alignment horizontal="right" vertical="center"/>
    </xf>
    <xf numFmtId="0" fontId="0" fillId="0" borderId="0" xfId="0" applyFill="true" applyBorder="true" applyAlignment="true">
      <alignment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32" fillId="0" borderId="1" xfId="0" applyFont="true" applyFill="true" applyBorder="true" applyAlignment="true">
      <alignment horizontal="center" vertical="center" wrapText="true"/>
    </xf>
    <xf numFmtId="0" fontId="25" fillId="0" borderId="1" xfId="0" applyFont="true" applyFill="true" applyBorder="true" applyAlignment="true">
      <alignment horizontal="center" vertical="center" wrapText="true"/>
    </xf>
    <xf numFmtId="0" fontId="33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vertical="center" wrapText="true"/>
    </xf>
    <xf numFmtId="0" fontId="33" fillId="0" borderId="1" xfId="0" applyFont="true" applyFill="true" applyBorder="true" applyAlignment="true">
      <alignment horizontal="left" vertical="center" wrapText="true"/>
    </xf>
    <xf numFmtId="0" fontId="34" fillId="0" borderId="1" xfId="0" applyFont="true" applyFill="true" applyBorder="true" applyAlignment="true">
      <alignment horizontal="left" vertical="center"/>
    </xf>
    <xf numFmtId="2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176" fontId="33" fillId="0" borderId="1" xfId="0" applyNumberFormat="true" applyFont="true" applyFill="true" applyBorder="true" applyAlignment="true">
      <alignment horizontal="center" vertical="center" wrapText="true"/>
    </xf>
    <xf numFmtId="2" fontId="33" fillId="0" borderId="1" xfId="0" applyNumberFormat="true" applyFont="true" applyFill="true" applyBorder="true" applyAlignment="true">
      <alignment horizontal="center" vertical="center" wrapText="true"/>
    </xf>
    <xf numFmtId="177" fontId="32" fillId="0" borderId="1" xfId="0" applyNumberFormat="true" applyFont="true" applyFill="true" applyBorder="true" applyAlignment="true">
      <alignment horizontal="center" vertical="center" wrapText="true"/>
    </xf>
    <xf numFmtId="0" fontId="35" fillId="0" borderId="1" xfId="0" applyFont="true" applyFill="true" applyBorder="true" applyAlignment="true">
      <alignment horizontal="center" vertical="center" wrapText="true"/>
    </xf>
    <xf numFmtId="0" fontId="36" fillId="3" borderId="1" xfId="0" applyFont="true" applyFill="true" applyBorder="true" applyAlignment="true">
      <alignment horizontal="center" vertical="center"/>
    </xf>
    <xf numFmtId="0" fontId="37" fillId="0" borderId="5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/>
    </xf>
    <xf numFmtId="10" fontId="0" fillId="0" borderId="0" xfId="1495" applyNumberFormat="true" applyFill="true" applyAlignment="true">
      <alignment vertical="center"/>
    </xf>
  </cellXfs>
  <cellStyles count="1678">
    <cellStyle name="常规" xfId="0" builtinId="0"/>
    <cellStyle name="40% - 强调文字颜色 3 2 2 2 2" xfId="1"/>
    <cellStyle name="标题 4 2 2 2 2" xfId="2"/>
    <cellStyle name="40% - 强调文字颜色 5 3" xfId="3"/>
    <cellStyle name="Normal" xfId="4"/>
    <cellStyle name="常规 13 3 2 2" xfId="5"/>
    <cellStyle name="60% - 强调文字颜色 6 3 2 3" xfId="6"/>
    <cellStyle name="常规 2 5 2 3" xfId="7"/>
    <cellStyle name="40% - 强调文字颜色 3 3 2 4" xfId="8"/>
    <cellStyle name="标题 1 2 3 3" xfId="9"/>
    <cellStyle name="标题 2 2 3" xfId="10"/>
    <cellStyle name="强调文字颜色 2 3 2 2 2" xfId="11"/>
    <cellStyle name="注释 3 3 3" xfId="12"/>
    <cellStyle name="强调文字颜色 3 3 2" xfId="13"/>
    <cellStyle name="强调文字颜色 1 2 2 4" xfId="14"/>
    <cellStyle name="输出 3 3 2" xfId="15"/>
    <cellStyle name="20% - 强调文字颜色 4 2" xfId="16"/>
    <cellStyle name="强调文字颜色 6 2 4 2" xfId="17"/>
    <cellStyle name="40% - 强调文字颜色 6 2" xfId="18"/>
    <cellStyle name="40% - 强调文字颜色 2 2 2 2 3" xfId="19"/>
    <cellStyle name="40% - 强调文字颜色 4 2" xfId="20"/>
    <cellStyle name="强调文字颜色 1 2 2 2 3" xfId="21"/>
    <cellStyle name="链接单元格 2 3 2 2" xfId="22"/>
    <cellStyle name="60% - 强调文字颜色 4 2 2 3" xfId="23"/>
    <cellStyle name="汇总 3" xfId="24"/>
    <cellStyle name="强调文字颜色 4 3 2 2 3" xfId="25"/>
    <cellStyle name="常规 13 5" xfId="26"/>
    <cellStyle name="输入 3 4 2" xfId="27"/>
    <cellStyle name="常规 10" xfId="28"/>
    <cellStyle name="强调文字颜色 3 3 2 2 3" xfId="29"/>
    <cellStyle name="40% - 强调文字颜色 1 3 4" xfId="30"/>
    <cellStyle name="强调文字颜色 2 2 2 2 3" xfId="31"/>
    <cellStyle name="差 2 3 3" xfId="32"/>
    <cellStyle name="60% - 强调文字颜色 1 2 2 2 2" xfId="33"/>
    <cellStyle name="60% - 强调文字颜色 5 2 5" xfId="34"/>
    <cellStyle name="60% - 强调文字颜色 5 2 3 3" xfId="35"/>
    <cellStyle name="20% - 强调文字颜色 6 3 2 2" xfId="36"/>
    <cellStyle name="常规 3 2 2" xfId="37"/>
    <cellStyle name="20% - 强调文字颜色 5 2 3 2 2" xfId="38"/>
    <cellStyle name="强调文字颜色 4 3 3 2" xfId="39"/>
    <cellStyle name="注释 2 5" xfId="40"/>
    <cellStyle name="常规 11 3 2" xfId="41"/>
    <cellStyle name="标题 2 3 2 2 3" xfId="42"/>
    <cellStyle name="60% - 强调文字颜色 5 2 3" xfId="43"/>
    <cellStyle name="强调文字颜色 1 3 2 3" xfId="44"/>
    <cellStyle name="常规 5 2 2 2" xfId="45"/>
    <cellStyle name="20% - 强调文字颜色 4 3 3" xfId="46"/>
    <cellStyle name="强调文字颜色 1 2 2" xfId="47"/>
    <cellStyle name="60% - 强调文字颜色 4 2" xfId="48"/>
    <cellStyle name="常规 5 5" xfId="49"/>
    <cellStyle name="输入 3" xfId="50"/>
    <cellStyle name="标题 3 3" xfId="51"/>
    <cellStyle name="20% - 强调文字颜色 1 3 2 3" xfId="52"/>
    <cellStyle name="常规 9 2 2 3" xfId="53"/>
    <cellStyle name="强调文字颜色 2 3 4" xfId="54"/>
    <cellStyle name="常规 8 3 3" xfId="55"/>
    <cellStyle name="标题 1 2 2 3 2" xfId="56"/>
    <cellStyle name="输入 3 2 2 2" xfId="57"/>
    <cellStyle name="常规 2 5 4" xfId="58"/>
    <cellStyle name="60% - 强调文字颜色 6 3 4" xfId="59"/>
    <cellStyle name="60% - 强调文字颜色 4 3 2 3 2" xfId="60"/>
    <cellStyle name="常规 5" xfId="61"/>
    <cellStyle name="标题 3 3 3 3" xfId="62"/>
    <cellStyle name="40% - 强调文字颜色 1 3 2 2 3" xfId="63"/>
    <cellStyle name="60% - 强调文字颜色 6 2 3 3" xfId="64"/>
    <cellStyle name="常规 2 4 3 3" xfId="65"/>
    <cellStyle name="常规 10 3 2 2" xfId="66"/>
    <cellStyle name="标题 6 2 4" xfId="67"/>
    <cellStyle name="强调文字颜色 5 2 2" xfId="68"/>
    <cellStyle name="60% - 强调文字颜色 4 2 3 2" xfId="69"/>
    <cellStyle name="强调文字颜色 1 2 2 3 2" xfId="70"/>
    <cellStyle name="常规 6" xfId="71"/>
    <cellStyle name="40% - 强调文字颜色 6 3 3 2 2" xfId="72"/>
    <cellStyle name="常规 3 2 3 2 2" xfId="73"/>
    <cellStyle name="强调文字颜色 1 3 2" xfId="74"/>
    <cellStyle name="60% - 强调文字颜色 5 2" xfId="75"/>
    <cellStyle name="常规 6 5" xfId="76"/>
    <cellStyle name="常规_Sheet1 2" xfId="77"/>
    <cellStyle name="40% - 强调文字颜色 1 3 2 3" xfId="78"/>
    <cellStyle name="强调文字颜色 4 3 5" xfId="79"/>
    <cellStyle name="注释 2 2 3" xfId="80"/>
    <cellStyle name="注释 3 2 2 2 2" xfId="81"/>
    <cellStyle name="强调文字颜色 5 2 2 2" xfId="82"/>
    <cellStyle name="60% - 强调文字颜色 4 2 3 2 2" xfId="83"/>
    <cellStyle name="常规 6 2" xfId="84"/>
    <cellStyle name="40% - 强调文字颜色 5 2 4" xfId="85"/>
    <cellStyle name="40% - 强调文字颜色 2 2 3 2" xfId="86"/>
    <cellStyle name="强调文字颜色 6 3 2 2 2 2" xfId="87"/>
    <cellStyle name="检查单元格 2 2 2 2" xfId="88"/>
    <cellStyle name="标题 1 3 3 2" xfId="89"/>
    <cellStyle name="差 3 2" xfId="90"/>
    <cellStyle name="40% - 强调文字颜色 5 2 2 2 2 2" xfId="91"/>
    <cellStyle name="20% - 强调文字颜色 5 2" xfId="92"/>
    <cellStyle name="强调文字颜色 4 3 3 2 2" xfId="93"/>
    <cellStyle name="20% - 强调文字颜色 3 3 2 2 3" xfId="94"/>
    <cellStyle name="40% - 强调文字颜色 3 2 2 3" xfId="95"/>
    <cellStyle name="标题 6 3 2" xfId="96"/>
    <cellStyle name="40% - 强调文字颜色 4 2 2 2 2 2" xfId="97"/>
    <cellStyle name="常规 2 7 2" xfId="98"/>
    <cellStyle name="强调文字颜色 5 3" xfId="99"/>
    <cellStyle name="常规 10 3 3" xfId="100"/>
    <cellStyle name="60% - 强调文字颜色 4 2 4" xfId="101"/>
    <cellStyle name="常规 4 2 4" xfId="102"/>
    <cellStyle name="20% - 强调文字颜色 4 2 2 2" xfId="103"/>
    <cellStyle name="60% - 强调文字颜色 2 3 3" xfId="104"/>
    <cellStyle name="解释性文本 3 3" xfId="105"/>
    <cellStyle name="常规 3 4 3 2" xfId="106"/>
    <cellStyle name="20% - 强调文字颜色 4 3 2 2 3" xfId="107"/>
    <cellStyle name="60% - 强调文字颜色 3 2 2 3" xfId="108"/>
    <cellStyle name="40% - 强调文字颜色 1 2" xfId="109"/>
    <cellStyle name="60% - 强调文字颜色 6 3 2 2" xfId="110"/>
    <cellStyle name="常规 2 5 2 2" xfId="111"/>
    <cellStyle name="60% - 强调文字颜色 1 2 4" xfId="112"/>
    <cellStyle name="标题 4 2 2 2" xfId="113"/>
    <cellStyle name="60% - 强调文字颜色 3 3 2 2 3" xfId="114"/>
    <cellStyle name="好 3 4 2" xfId="115"/>
    <cellStyle name="好 2 2 2 3" xfId="116"/>
    <cellStyle name="汇总 3 4 2" xfId="117"/>
    <cellStyle name="标题 3 2 5" xfId="118"/>
    <cellStyle name="40% - 强调文字颜色 6 2 3 2" xfId="119"/>
    <cellStyle name="标题 1 3 3" xfId="120"/>
    <cellStyle name="检查单元格 2 2 2" xfId="121"/>
    <cellStyle name="输入 2 2" xfId="122"/>
    <cellStyle name="输入 3 2" xfId="123"/>
    <cellStyle name="强调文字颜色 5 3 4 2" xfId="124"/>
    <cellStyle name="汇总 3 3 2" xfId="125"/>
    <cellStyle name="强调文字颜色 2 2 3 3" xfId="126"/>
    <cellStyle name="警告文本 2 5" xfId="127"/>
    <cellStyle name="链接单元格 2 4" xfId="128"/>
    <cellStyle name="强调文字颜色 6 2 2 2 2 2" xfId="129"/>
    <cellStyle name="20% - 强调文字颜色 2 2 2 2" xfId="130"/>
    <cellStyle name="40% - 强调文字颜色 6 3 2" xfId="131"/>
    <cellStyle name="20% - 强调文字颜色 6 3 5" xfId="132"/>
    <cellStyle name="常规 3 5" xfId="133"/>
    <cellStyle name="常规 2 2 3 3" xfId="134"/>
    <cellStyle name="汇总 3 2 2 2" xfId="135"/>
    <cellStyle name="强调文字颜色 5 3 3 2 2" xfId="136"/>
    <cellStyle name="解释性文本 2" xfId="137"/>
    <cellStyle name="60% - 强调文字颜色 2 2" xfId="138"/>
    <cellStyle name="40% - 强调文字颜色 4 2 2 3" xfId="139"/>
    <cellStyle name="注释 2 4" xfId="140"/>
    <cellStyle name="标题 4 2 4" xfId="141"/>
    <cellStyle name="计算 3 4 2" xfId="142"/>
    <cellStyle name="40% - 强调文字颜色 5 2 2 3" xfId="143"/>
    <cellStyle name="60% - 强调文字颜色 1 3 2" xfId="144"/>
    <cellStyle name="常规 2 6 2" xfId="145"/>
    <cellStyle name="强调文字颜色 4 2 2 3" xfId="146"/>
    <cellStyle name="常规 2 3 2 2 2" xfId="147"/>
    <cellStyle name="注释 3 2 2 2" xfId="148"/>
    <cellStyle name="40% - 强调文字颜色 6 2 2 3 2" xfId="149"/>
    <cellStyle name="适中 2 2 2 3" xfId="150"/>
    <cellStyle name="60% - 强调文字颜色 5 3 2 3" xfId="151"/>
    <cellStyle name="40% - 强调文字颜色 5 2 2 4" xfId="152"/>
    <cellStyle name="60% - 强调文字颜色 5 3 4 2" xfId="153"/>
    <cellStyle name="注释 2 2 3 2" xfId="154"/>
    <cellStyle name="20% - 强调文字颜色 4 3 4 2" xfId="155"/>
    <cellStyle name="强调文字颜色 1 2 5" xfId="156"/>
    <cellStyle name="强调文字颜色 1 3 2 2 3" xfId="157"/>
    <cellStyle name="60% - 强调文字颜色 5 2 2 3" xfId="158"/>
    <cellStyle name="链接单元格 3 3 2 2" xfId="159"/>
    <cellStyle name="20% - 强调文字颜色 3 2 4" xfId="160"/>
    <cellStyle name="强调文字颜色 1 3 2 2 2 2" xfId="161"/>
    <cellStyle name="60% - 强调文字颜色 5 2 2 2 2" xfId="162"/>
    <cellStyle name="60% - 强调文字颜色 4 3 5" xfId="163"/>
    <cellStyle name="注释 2 2" xfId="164"/>
    <cellStyle name="20% - 强调文字颜色 2 3 2 3" xfId="165"/>
    <cellStyle name="40% - 强调文字颜色 2 3 5" xfId="166"/>
    <cellStyle name="标题 1 2 2" xfId="167"/>
    <cellStyle name="常规 12 3 2" xfId="168"/>
    <cellStyle name="40% - 强调文字颜色 2 2 2 2" xfId="169"/>
    <cellStyle name="强调文字颜色 3 3 2 2" xfId="170"/>
    <cellStyle name="输出 3 3 2 2" xfId="171"/>
    <cellStyle name="60% - 强调文字颜色 1 2 2 3" xfId="172"/>
    <cellStyle name="40% - 强调文字颜色 2 2 4" xfId="173"/>
    <cellStyle name="注释 3 2" xfId="174"/>
    <cellStyle name="40% - 强调文字颜色 1 2 2 2 2 2" xfId="175"/>
    <cellStyle name="40% - 强调文字颜色 3 3 3" xfId="176"/>
    <cellStyle name="常规 3 2 2 4" xfId="177"/>
    <cellStyle name="强调文字颜色 3 2 2 2 2" xfId="178"/>
    <cellStyle name="60% - 强调文字颜色 3 3 4 2" xfId="179"/>
    <cellStyle name="40% - 强调文字颜色 3 2 2 4" xfId="180"/>
    <cellStyle name="标题 3 3 4" xfId="181"/>
    <cellStyle name="强调文字颜色 4 3 2 3 2" xfId="182"/>
    <cellStyle name="汇总 3 2 2 3" xfId="183"/>
    <cellStyle name="解释性文本 3" xfId="184"/>
    <cellStyle name="60% - 强调文字颜色 2 3" xfId="185"/>
    <cellStyle name="常规 3 6" xfId="186"/>
    <cellStyle name="注释 2 2 2 2 2" xfId="187"/>
    <cellStyle name="40% - 强调文字颜色 2 3 2 2" xfId="188"/>
    <cellStyle name="标题 3 3 2 2 3" xfId="189"/>
    <cellStyle name="常规 6 3 2 2" xfId="190"/>
    <cellStyle name="标题 2 2 2 2" xfId="191"/>
    <cellStyle name="40% - 强调文字颜色 2 3 2 2 2 2" xfId="192"/>
    <cellStyle name="标题 2 2 4" xfId="193"/>
    <cellStyle name="强调文字颜色 2 3 2 2 3" xfId="194"/>
    <cellStyle name="好 3 3" xfId="195"/>
    <cellStyle name="汇总 2 2 3" xfId="196"/>
    <cellStyle name="强调文字颜色 5 2 3 3" xfId="197"/>
    <cellStyle name="常规_Sheet1" xfId="198"/>
    <cellStyle name="60% - 强调文字颜色 5 3 2 4" xfId="199"/>
    <cellStyle name="强调文字颜色 3 2 4 2" xfId="200"/>
    <cellStyle name="标题 3 2 2 4" xfId="201"/>
    <cellStyle name="60% - 强调文字颜色 1 3 3 2" xfId="202"/>
    <cellStyle name="常规 7 2 4" xfId="203"/>
    <cellStyle name="40% - 强调文字颜色 4 2 5" xfId="204"/>
    <cellStyle name="解释性文本 3 2 3" xfId="205"/>
    <cellStyle name="60% - 强调文字颜色 6 3 2 2 2 2" xfId="206"/>
    <cellStyle name="60% - 强调文字颜色 2 3 2 3" xfId="207"/>
    <cellStyle name="常规 3 6 2 3" xfId="208"/>
    <cellStyle name="常规 5 3 2" xfId="209"/>
    <cellStyle name="强调文字颜色 5 3 2 2 2" xfId="210"/>
    <cellStyle name="20% - 强调文字颜色 5 3 4 2" xfId="211"/>
    <cellStyle name="常规 6 2 2" xfId="212"/>
    <cellStyle name="强调文字颜色 5 2 2 2 2" xfId="213"/>
    <cellStyle name="常规 8 3" xfId="214"/>
    <cellStyle name="检查单元格 3 3 2" xfId="215"/>
    <cellStyle name="好 3 2 2 2" xfId="216"/>
    <cellStyle name="40% - 强调文字颜色 3 2 2 3 2" xfId="217"/>
    <cellStyle name="标题 6 3 2 2" xfId="218"/>
    <cellStyle name="40% - 强调文字颜色 5 2 2 3 2" xfId="219"/>
    <cellStyle name="强调文字颜色 3 2 2 4" xfId="220"/>
    <cellStyle name="强调文字颜色 6 3 5" xfId="221"/>
    <cellStyle name="适中 3 3 2" xfId="222"/>
    <cellStyle name="常规 3 3 5" xfId="223"/>
    <cellStyle name="常规 2 2 2 2 2" xfId="224"/>
    <cellStyle name="20% - 强调文字颜色 6 2 2 2 2 2" xfId="225"/>
    <cellStyle name="强调文字颜色 6 3 3" xfId="226"/>
    <cellStyle name="40% - 强调文字颜色 5 2 2" xfId="227"/>
    <cellStyle name="链接单元格 2 5" xfId="228"/>
    <cellStyle name="40% - 强调文字颜色 5 3 2 2 2" xfId="229"/>
    <cellStyle name="20% - 强调文字颜色 5 2 4" xfId="230"/>
    <cellStyle name="强调文字颜色 1 2 2 2 2 2" xfId="231"/>
    <cellStyle name="标题 2 2 2 4" xfId="232"/>
    <cellStyle name="常规 14 3" xfId="233"/>
    <cellStyle name="汇总 3 3 3" xfId="234"/>
    <cellStyle name="40% - 强调文字颜色 1 2 4 2" xfId="235"/>
    <cellStyle name="常规 2 4 2 3 2" xfId="236"/>
    <cellStyle name="60% - 强调文字颜色 6 2 2 3 2" xfId="237"/>
    <cellStyle name="好 3 3 3" xfId="238"/>
    <cellStyle name="20% - 强调文字颜色 5 3 2 2 2 2" xfId="239"/>
    <cellStyle name="20% - 强调文字颜色 1 2 2 3" xfId="240"/>
    <cellStyle name="40% - 强调文字颜色 6 2 2 2 2 2" xfId="241"/>
    <cellStyle name="标题 5 2" xfId="242"/>
    <cellStyle name="20% - 强调文字颜色 1 3 4 2" xfId="243"/>
    <cellStyle name="20% - 强调文字颜色 3 3 5" xfId="244"/>
    <cellStyle name="20% - 强调文字颜色 6 3 4 2" xfId="245"/>
    <cellStyle name="常规 3 4 2" xfId="246"/>
    <cellStyle name="链接单元格 2 2 2 2 2" xfId="247"/>
    <cellStyle name="输出 3 5" xfId="248"/>
    <cellStyle name="输出 3 2 3 2" xfId="249"/>
    <cellStyle name="链接单元格 3 2 2 2 2" xfId="250"/>
    <cellStyle name="计算 3 2 2 3" xfId="251"/>
    <cellStyle name="20% - 强调文字颜色 2 2 4 2" xfId="252"/>
    <cellStyle name="好 3" xfId="253"/>
    <cellStyle name="20% - 强调文字颜色 5 3 2 2" xfId="254"/>
    <cellStyle name="60% - 强调文字颜色 4 2 3 3" xfId="255"/>
    <cellStyle name="常规 7" xfId="256"/>
    <cellStyle name="标题 1 3 5" xfId="257"/>
    <cellStyle name="检查单元格 2 2 4" xfId="258"/>
    <cellStyle name="强调文字颜色 2 3 2 2 2 2" xfId="259"/>
    <cellStyle name="解释性文本 3 3 2" xfId="260"/>
    <cellStyle name="60% - 强调文字颜色 2 3 3 2" xfId="261"/>
    <cellStyle name="60% - 强调文字颜色 4 2 5" xfId="262"/>
    <cellStyle name="强调文字颜色 3 2 3 2" xfId="263"/>
    <cellStyle name="检查单元格 3 2 2 2 2" xfId="264"/>
    <cellStyle name="标题 2 3 3 2 2" xfId="265"/>
    <cellStyle name="常规 7 3 2 2" xfId="266"/>
    <cellStyle name="计算 2 2" xfId="267"/>
    <cellStyle name="常规 3 7 2 2" xfId="268"/>
    <cellStyle name="常规 3 5 2 4" xfId="269"/>
    <cellStyle name="60% - 强调文字颜色 2 2 2 4" xfId="270"/>
    <cellStyle name="解释性文本 2 2 4" xfId="271"/>
    <cellStyle name="标题 1 2 4" xfId="272"/>
    <cellStyle name="强调文字颜色 2 3 2 4" xfId="273"/>
    <cellStyle name="计算 2 3" xfId="274"/>
    <cellStyle name="常规 17" xfId="275"/>
    <cellStyle name="常规 22" xfId="276"/>
    <cellStyle name="60% - 强调文字颜色 3 3 3 2 2" xfId="277"/>
    <cellStyle name="好 2 3 2 2" xfId="278"/>
    <cellStyle name="计算 3 2 2 2" xfId="279"/>
    <cellStyle name="40% - 强调文字颜色 4 3" xfId="280"/>
    <cellStyle name="注释 2 4 2" xfId="281"/>
    <cellStyle name="40% - 强调文字颜色 4 2 2 3 2" xfId="282"/>
    <cellStyle name="差 2 2 3 2" xfId="283"/>
    <cellStyle name="60% - 强调文字颜色 1 2 2 2" xfId="284"/>
    <cellStyle name="40% - 强调文字颜色 2 2 3" xfId="285"/>
    <cellStyle name="输入 2 5" xfId="286"/>
    <cellStyle name="20% - 强调文字颜色 5 2 2 3" xfId="287"/>
    <cellStyle name="强调文字颜色 4 2 4" xfId="288"/>
    <cellStyle name="常规 4 2 2 2 2" xfId="289"/>
    <cellStyle name="常规 13 2 2" xfId="290"/>
    <cellStyle name="链接单元格 2 2 3" xfId="291"/>
    <cellStyle name="警告文本 2 3 3" xfId="292"/>
    <cellStyle name="20% - 强调文字颜色 5 2 2" xfId="293"/>
    <cellStyle name="解释性文本 3 2 4" xfId="294"/>
    <cellStyle name="60% - 强调文字颜色 2 3 2 4" xfId="295"/>
    <cellStyle name="强调文字颜色 2 3 4 2" xfId="296"/>
    <cellStyle name="常规 11 2 2 2" xfId="297"/>
    <cellStyle name="20% - 强调文字颜色 1 3 2 2 2 2" xfId="298"/>
    <cellStyle name="标题 3 2 2 2" xfId="299"/>
    <cellStyle name="标题 1 3 2 2" xfId="300"/>
    <cellStyle name="60% - 强调文字颜色 1 3" xfId="301"/>
    <cellStyle name="常规 2 6" xfId="302"/>
    <cellStyle name="注释 3 3" xfId="303"/>
    <cellStyle name="40% - 强调文字颜色 1 2 2 3 2" xfId="304"/>
    <cellStyle name="汇总 2 3 2 2" xfId="305"/>
    <cellStyle name="好 3 4" xfId="306"/>
    <cellStyle name="常规 2 3 3 2 2" xfId="307"/>
    <cellStyle name="40% - 强调文字颜色 4 3 3" xfId="308"/>
    <cellStyle name="标题 3 3 2 4" xfId="309"/>
    <cellStyle name="60% - 强调文字颜色 4 3 2 2 3" xfId="310"/>
    <cellStyle name="常规 5 3" xfId="311"/>
    <cellStyle name="汇总 3 3 2 2" xfId="312"/>
    <cellStyle name="40% - 强调文字颜色 1 2 4" xfId="313"/>
    <cellStyle name="20% - 强调文字颜色 1 2" xfId="314"/>
    <cellStyle name="20% - 强调文字颜色 4 2 2 2 2" xfId="315"/>
    <cellStyle name="强调文字颜色 4 2 2 3 2" xfId="316"/>
    <cellStyle name="常规 3 3 3 3" xfId="317"/>
    <cellStyle name="常规 9" xfId="318"/>
    <cellStyle name="常规 2 4 2" xfId="319"/>
    <cellStyle name="60% - 强调文字颜色 6 2 2" xfId="320"/>
    <cellStyle name="20% - 强调文字颜色 6 2 4 2" xfId="321"/>
    <cellStyle name="输入 3 2 2" xfId="322"/>
    <cellStyle name="20% - 强调文字颜色 2 3 2 2 2 2" xfId="323"/>
    <cellStyle name="20% - 强调文字颜色 1 3 2 2" xfId="324"/>
    <cellStyle name="标题 3 2" xfId="325"/>
    <cellStyle name="常规 9 2 2 2" xfId="326"/>
    <cellStyle name="强调文字颜色 2 3 3" xfId="327"/>
    <cellStyle name="40% - 强调文字颜色 1 3 3 2 2" xfId="328"/>
    <cellStyle name="40% - 强调文字颜色 6 2 2 2" xfId="329"/>
    <cellStyle name="常规 11 2 2" xfId="330"/>
    <cellStyle name="强调文字颜色 3 3 3 3" xfId="331"/>
    <cellStyle name="常规 2 3 3 2" xfId="332"/>
    <cellStyle name="好 3 2 2 2 2" xfId="333"/>
    <cellStyle name="40% - 强调文字颜色 2 2 2 3" xfId="334"/>
    <cellStyle name="常规 3 2 4" xfId="335"/>
    <cellStyle name="20% - 强调文字颜色 6 3 2 4" xfId="336"/>
    <cellStyle name="标题 3 2 2 2 2" xfId="337"/>
    <cellStyle name="常规 4 5" xfId="338"/>
    <cellStyle name="20% - 强调文字颜色 3 3 3" xfId="339"/>
    <cellStyle name="常规 3 4 2 2" xfId="340"/>
    <cellStyle name="20% - 强调文字颜色 3 2 2 2 2" xfId="341"/>
    <cellStyle name="适中 2 2 2 2 2" xfId="342"/>
    <cellStyle name="60% - 强调文字颜色 5 3 2 2 2" xfId="343"/>
    <cellStyle name="40% - 强调文字颜色 1 3 2 2 2" xfId="344"/>
    <cellStyle name="强调文字颜色 4 3 4 2" xfId="345"/>
    <cellStyle name="注释 3 5" xfId="346"/>
    <cellStyle name="标题 6 4" xfId="347"/>
    <cellStyle name="常规 3 3 2 2 2" xfId="348"/>
    <cellStyle name="60% - 强调文字颜色 4 3 2 2 2 2" xfId="349"/>
    <cellStyle name="标题 3 3 2 3 2" xfId="350"/>
    <cellStyle name="40% - 强调文字颜色 6 3 2 3" xfId="351"/>
    <cellStyle name="输出 2 3 2" xfId="352"/>
    <cellStyle name="20% - 强调文字颜色 2 2 2 2 3" xfId="353"/>
    <cellStyle name="标题 4 2 3 2" xfId="354"/>
    <cellStyle name="差 2 2 2 2" xfId="355"/>
    <cellStyle name="常规 9 4 2" xfId="356"/>
    <cellStyle name="40% - 强调文字颜色 1 2 2 2 3" xfId="357"/>
    <cellStyle name="20% - 强调文字颜色 3 3 2" xfId="358"/>
    <cellStyle name="常规 4 4" xfId="359"/>
    <cellStyle name="好 3 2 3" xfId="360"/>
    <cellStyle name="强调文字颜色 5 3 2 3 2" xfId="361"/>
    <cellStyle name="20% - 强调文字颜色 4 2 3 2 2" xfId="362"/>
    <cellStyle name="计算 2 4" xfId="363"/>
    <cellStyle name="20% - 强调文字颜色 5 3 3 2 2" xfId="364"/>
    <cellStyle name="常规 4 2 2" xfId="365"/>
    <cellStyle name="60% - 强调文字颜色 6 3 2 3 2" xfId="366"/>
    <cellStyle name="常规 4 2 3" xfId="367"/>
    <cellStyle name="20% - 强调文字颜色 2 3 4 2" xfId="368"/>
    <cellStyle name="计算 2 2 2 2 2" xfId="369"/>
    <cellStyle name="20% - 强调文字颜色 3 3" xfId="370"/>
    <cellStyle name="40% - 强调文字颜色 4 2 2" xfId="371"/>
    <cellStyle name="常规 9 5" xfId="372"/>
    <cellStyle name="常规 2 9" xfId="373"/>
    <cellStyle name="注释 2 3" xfId="374"/>
    <cellStyle name="40% - 强调文字颜色 4 2 2 2" xfId="375"/>
    <cellStyle name="输入 3 2 3" xfId="376"/>
    <cellStyle name="检查单元格 2 2 2 2 2" xfId="377"/>
    <cellStyle name="标题 1 3 3 2 2" xfId="378"/>
    <cellStyle name="20% - 强调文字颜色 1 2 2" xfId="379"/>
    <cellStyle name="强调文字颜色 5 2 5" xfId="380"/>
    <cellStyle name="汇总 2 4" xfId="381"/>
    <cellStyle name="40% - 强调文字颜色 4 2 3 2" xfId="382"/>
    <cellStyle name="标题 3 3 2" xfId="383"/>
    <cellStyle name="标题 4 2 2 3" xfId="384"/>
    <cellStyle name="20% - 强调文字颜色 1 3 2 3 2" xfId="385"/>
    <cellStyle name="标题 2 2 2 2 3" xfId="386"/>
    <cellStyle name="20% - 强调文字颜色 4 3 2 2 2" xfId="387"/>
    <cellStyle name="警告文本 3 2" xfId="388"/>
    <cellStyle name="20% - 强调文字颜色 5 2 3 3" xfId="389"/>
    <cellStyle name="强调文字颜色 4 3 4" xfId="390"/>
    <cellStyle name="40% - 强调文字颜色 1 3 2 2" xfId="391"/>
    <cellStyle name="强调文字颜色 4 2 5" xfId="392"/>
    <cellStyle name="计算 3 2 3 2" xfId="393"/>
    <cellStyle name="解释性文本 2 3 2" xfId="394"/>
    <cellStyle name="60% - 强调文字颜色 2 2 3 2" xfId="395"/>
    <cellStyle name="适中 2 2" xfId="396"/>
    <cellStyle name="60% - 强调文字颜色 3 2 5" xfId="397"/>
    <cellStyle name="注释 3 2 2 3" xfId="398"/>
    <cellStyle name="常规 3 5 3 2" xfId="399"/>
    <cellStyle name="60% - 强调文字颜色 5 3" xfId="400"/>
    <cellStyle name="强调文字颜色 1 3 3" xfId="401"/>
    <cellStyle name="20% - 强调文字颜色 3 2 3" xfId="402"/>
    <cellStyle name="40% - 强调文字颜色 3 3 4" xfId="403"/>
    <cellStyle name="60% - 强调文字颜色 1 3 3 3" xfId="404"/>
    <cellStyle name="20% - 强调文字颜色 3 2 2 2" xfId="405"/>
    <cellStyle name="强调文字颜色 5 3 2 2 2 2" xfId="406"/>
    <cellStyle name="20% - 强调文字颜色 4 2 2" xfId="407"/>
    <cellStyle name="强调文字颜色 4 3 3 3" xfId="408"/>
    <cellStyle name="标题 3 3 2 2 2 2" xfId="409"/>
    <cellStyle name="40% - 强调文字颜色 4 3 4" xfId="410"/>
    <cellStyle name="常规 11 2 3" xfId="411"/>
    <cellStyle name="标题 3 2 3 2" xfId="412"/>
    <cellStyle name="差 2 2 2" xfId="413"/>
    <cellStyle name="强调文字颜色 6 2 3 3" xfId="414"/>
    <cellStyle name="强调文字颜色 3 3 2 2 2 2" xfId="415"/>
    <cellStyle name="40% - 强调文字颜色 1 3 3 2" xfId="416"/>
    <cellStyle name="常规 2 2 2 4" xfId="417"/>
    <cellStyle name="强调文字颜色 2 3 2" xfId="418"/>
    <cellStyle name="常规 3 2 3 3" xfId="419"/>
    <cellStyle name="标题 5 3" xfId="420"/>
    <cellStyle name="标题 2 3 4" xfId="421"/>
    <cellStyle name="检查单元格 3 2 3" xfId="422"/>
    <cellStyle name="差 3 4 2" xfId="423"/>
    <cellStyle name="适中 3 2 4" xfId="424"/>
    <cellStyle name="检查单元格 2 2 3" xfId="425"/>
    <cellStyle name="标题 1 3 4" xfId="426"/>
    <cellStyle name="强调文字颜色 6 3 2 2 3" xfId="427"/>
    <cellStyle name="40% - 强调文字颜色 4 3 2 2" xfId="428"/>
    <cellStyle name="标题 4 3 3 2 2" xfId="429"/>
    <cellStyle name="常规 9 2" xfId="430"/>
    <cellStyle name="警告文本 2 4 2" xfId="431"/>
    <cellStyle name="链接单元格 2 3 2" xfId="432"/>
    <cellStyle name="强调文字颜色 2 2 3 2 2" xfId="433"/>
    <cellStyle name="标题 4 2 3" xfId="434"/>
    <cellStyle name="40% - 强调文字颜色 2 3 2 3 2" xfId="435"/>
    <cellStyle name="标题 4 3 3" xfId="436"/>
    <cellStyle name="标题 4 3 2 4" xfId="437"/>
    <cellStyle name="常规 3 5 2 2 2 2" xfId="438"/>
    <cellStyle name="常规 13 3" xfId="439"/>
    <cellStyle name="60% - 强调文字颜色 6 2 3 2 2" xfId="440"/>
    <cellStyle name="常规 2 4 3 2 2" xfId="441"/>
    <cellStyle name="警告文本 3 3 2" xfId="442"/>
    <cellStyle name="链接单元格 3 2 2" xfId="443"/>
    <cellStyle name="常规 3 7 3" xfId="444"/>
    <cellStyle name="标题 4 3 4" xfId="445"/>
    <cellStyle name="强调文字颜色 4 2 2 2 3" xfId="446"/>
    <cellStyle name="常规 3 3 2 4" xfId="447"/>
    <cellStyle name="强调文字颜色 3 2 3 2 2" xfId="448"/>
    <cellStyle name="汇总 3 3" xfId="449"/>
    <cellStyle name="强调文字颜色 5 3 4" xfId="450"/>
    <cellStyle name="注释 3 3 2 2" xfId="451"/>
    <cellStyle name="常规 2 2 5" xfId="452"/>
    <cellStyle name="输出 3 2 2 2 2" xfId="453"/>
    <cellStyle name="检查单元格 3 2" xfId="454"/>
    <cellStyle name="40% - 强调文字颜色 2 2 3 3" xfId="455"/>
    <cellStyle name="40% - 强调文字颜色 5 2 5" xfId="456"/>
    <cellStyle name="20% - 强调文字颜色 4 2 3 2" xfId="457"/>
    <cellStyle name="输入 2 3" xfId="458"/>
    <cellStyle name="强调文字颜色 5 2 3 2 2" xfId="459"/>
    <cellStyle name="汇总 2 2 2 2" xfId="460"/>
    <cellStyle name="好 3 2 2" xfId="461"/>
    <cellStyle name="常规 2 4 3 2" xfId="462"/>
    <cellStyle name="20% - 强调文字颜色 4 2 2 2 3" xfId="463"/>
    <cellStyle name="60% - 强调文字颜色 6 2 3 2" xfId="464"/>
    <cellStyle name="常规 7 2 2" xfId="465"/>
    <cellStyle name="20% - 强调文字颜色 5 3 2 3 2" xfId="466"/>
    <cellStyle name="检查单元格 2 3 2 2" xfId="467"/>
    <cellStyle name="常规 8 2" xfId="468"/>
    <cellStyle name="常规 3 3 3 2 2" xfId="469"/>
    <cellStyle name="常规 12 2 3" xfId="470"/>
    <cellStyle name="标题 3 3 3 2" xfId="471"/>
    <cellStyle name="常规 4" xfId="472"/>
    <cellStyle name="20% - 强调文字颜色 4 2 3" xfId="473"/>
    <cellStyle name="40% - 强调文字颜色 1 2 2" xfId="474"/>
    <cellStyle name="输出 2 5" xfId="475"/>
    <cellStyle name="输出 3 2 2 2" xfId="476"/>
    <cellStyle name="检查单元格 3" xfId="477"/>
    <cellStyle name="强调文字颜色 3 2 2 2" xfId="478"/>
    <cellStyle name="解释性文本 3 5" xfId="479"/>
    <cellStyle name="60% - 强调文字颜色 2 3 5" xfId="480"/>
    <cellStyle name="20% - 强调文字颜色 2 2 2 3" xfId="481"/>
    <cellStyle name="40% - 强调文字颜色 6 3 3" xfId="482"/>
    <cellStyle name="20% - 强调文字颜色 6 3 2 3" xfId="483"/>
    <cellStyle name="常规 3 2 3" xfId="484"/>
    <cellStyle name="标题 1 2 3 2 2" xfId="485"/>
    <cellStyle name="常规 9 2 3" xfId="486"/>
    <cellStyle name="40% - 强调文字颜色 3 3 2 3 2" xfId="487"/>
    <cellStyle name="计算 2 2 4" xfId="488"/>
    <cellStyle name="20% - 强调文字颜色 4 2 2 4" xfId="489"/>
    <cellStyle name="40% - 强调文字颜色 4 3 4 2" xfId="490"/>
    <cellStyle name="强调文字颜色 6 2 2 3 2" xfId="491"/>
    <cellStyle name="20% - 强调文字颜色 2 3 2" xfId="492"/>
    <cellStyle name="20% - 强调文字颜色 2 3 3 2 2" xfId="493"/>
    <cellStyle name="常规 12 2 2 2" xfId="494"/>
    <cellStyle name="常规 3 2" xfId="495"/>
    <cellStyle name="20% - 强调文字颜色 6 3 2" xfId="496"/>
    <cellStyle name="适中 3 5" xfId="497"/>
    <cellStyle name="常规 3 7 2" xfId="498"/>
    <cellStyle name="40% - 强调文字颜色 2 3 2 3" xfId="499"/>
    <cellStyle name="检查单元格 2 5" xfId="500"/>
    <cellStyle name="标题 2 3 2 2 2" xfId="501"/>
    <cellStyle name="60% - 强调文字颜色 1 3 5" xfId="502"/>
    <cellStyle name="60% - 强调文字颜色 6 3 3 3" xfId="503"/>
    <cellStyle name="常规 5 2" xfId="504"/>
    <cellStyle name="20% - 强调文字颜色 3 3 3 3" xfId="505"/>
    <cellStyle name="60% - 强调文字颜色 3 2 3" xfId="506"/>
    <cellStyle name="检查单元格 3 3 3" xfId="507"/>
    <cellStyle name="标题 5 2 3 2" xfId="508"/>
    <cellStyle name="适中 2 2 2" xfId="509"/>
    <cellStyle name="解释性文本 2 3 2 2" xfId="510"/>
    <cellStyle name="60% - 强调文字颜色 2 2 3 2 2" xfId="511"/>
    <cellStyle name="标题 1 2 2 2 2 2" xfId="512"/>
    <cellStyle name="常规 8 2 3 2" xfId="513"/>
    <cellStyle name="检查单元格 2 2 2 3" xfId="514"/>
    <cellStyle name="标题 1 3 3 3" xfId="515"/>
    <cellStyle name="差 3 2 4" xfId="516"/>
    <cellStyle name="解释性文本 3 4 2" xfId="517"/>
    <cellStyle name="60% - 强调文字颜色 2 3 4 2" xfId="518"/>
    <cellStyle name="40% - 强调文字颜色 2 2 2 4" xfId="519"/>
    <cellStyle name="60% - 强调文字颜色 2 3 2 2 2" xfId="520"/>
    <cellStyle name="解释性文本 3 2 2 2" xfId="521"/>
    <cellStyle name="40% - 强调文字颜色 6 2 4" xfId="522"/>
    <cellStyle name="40% - 强调文字颜色 2 3 3 2" xfId="523"/>
    <cellStyle name="40% - 强调文字颜色 4 3 2 2 2" xfId="524"/>
    <cellStyle name="检查单元格 2 2 3 2" xfId="525"/>
    <cellStyle name="标题 1 3 4 2" xfId="526"/>
    <cellStyle name="40% - 强调文字颜色 5 3 4" xfId="527"/>
    <cellStyle name="40% - 强调文字颜色 2 2 4 2" xfId="528"/>
    <cellStyle name="适中 3" xfId="529"/>
    <cellStyle name="解释性文本 2 4" xfId="530"/>
    <cellStyle name="60% - 强调文字颜色 2 2 4" xfId="531"/>
    <cellStyle name="差 3 2 3" xfId="532"/>
    <cellStyle name="40% - 强调文字颜色 6 2 3 2 2" xfId="533"/>
    <cellStyle name="警告文本 2 2 2 2" xfId="534"/>
    <cellStyle name="输出 2 2 3" xfId="535"/>
    <cellStyle name="60% - 强调文字颜色 4 3 3 2 2" xfId="536"/>
    <cellStyle name="20% - 强调文字颜色 2 2" xfId="537"/>
    <cellStyle name="强调文字颜色 6 2 2 2" xfId="538"/>
    <cellStyle name="汇总 2 2 4" xfId="539"/>
    <cellStyle name="汇总 2 2 2 3" xfId="540"/>
    <cellStyle name="输入 2 4" xfId="541"/>
    <cellStyle name="常规 10 2 4" xfId="542"/>
    <cellStyle name="常规 6 4 2" xfId="543"/>
    <cellStyle name="标题 2 3 3" xfId="544"/>
    <cellStyle name="检查单元格 3 2 2" xfId="545"/>
    <cellStyle name="强调文字颜色 2 3 2 3 2" xfId="546"/>
    <cellStyle name="40% - 强调文字颜色 3 3 2 3" xfId="547"/>
    <cellStyle name="标题 1 2 3 2" xfId="548"/>
    <cellStyle name="标题 1 2 4 2" xfId="549"/>
    <cellStyle name="20% - 强调文字颜色 4 3 3 2 2" xfId="550"/>
    <cellStyle name="40% - 强调文字颜色 5 2 3 3" xfId="551"/>
    <cellStyle name="强调文字颜色 4 2" xfId="552"/>
    <cellStyle name="常规 10 2 2" xfId="553"/>
    <cellStyle name="40% - 强调文字颜色 3 3 3 3" xfId="554"/>
    <cellStyle name="适中 2 2 2 2" xfId="555"/>
    <cellStyle name="60% - 强调文字颜色 5 3 2 2" xfId="556"/>
    <cellStyle name="强调文字颜色 1 3 3 2 2" xfId="557"/>
    <cellStyle name="常规 2 3 5" xfId="558"/>
    <cellStyle name="标题 3 2 4" xfId="559"/>
    <cellStyle name="20% - 强调文字颜色 1 2 2 2 2 2" xfId="560"/>
    <cellStyle name="强调文字颜色 2 3 2 3" xfId="561"/>
    <cellStyle name="强调文字颜色 1 3 4" xfId="562"/>
    <cellStyle name="标题 4 2 4 2" xfId="563"/>
    <cellStyle name="标题 2 3 2 4" xfId="564"/>
    <cellStyle name="60% - 强调文字颜色 4 2 2 2 3" xfId="565"/>
    <cellStyle name="40% - 强调文字颜色 1 2 3 2 2" xfId="566"/>
    <cellStyle name="常规 2 4 2 2 2 2" xfId="567"/>
    <cellStyle name="60% - 强调文字颜色 6 2 2 2 2 2" xfId="568"/>
    <cellStyle name="常规 7 2 3 2" xfId="569"/>
    <cellStyle name="计算 2 2 3" xfId="570"/>
    <cellStyle name="链接单元格 3 2 4" xfId="571"/>
    <cellStyle name="标题 1 3 2 2 2" xfId="572"/>
    <cellStyle name="输入 2 2 3" xfId="573"/>
    <cellStyle name="强调文字颜色 6 3 2" xfId="574"/>
    <cellStyle name="检查单元格 2" xfId="575"/>
    <cellStyle name="40% - 强调文字颜色 1 2 3" xfId="576"/>
    <cellStyle name="20% - 强调文字颜色 2 3 2 3 2" xfId="577"/>
    <cellStyle name="标题 1 2 2 2" xfId="578"/>
    <cellStyle name="20% - 强调文字颜色 1 3 2 2 3" xfId="579"/>
    <cellStyle name="强调文字颜色 2 3 3 2 2" xfId="580"/>
    <cellStyle name="20% - 强调文字颜色 5 2 2 4" xfId="581"/>
    <cellStyle name="40% - 强调文字颜色 5 3 4 2" xfId="582"/>
    <cellStyle name="40% - 强调文字颜色 4 3 2 2 2 2" xfId="583"/>
    <cellStyle name="60% - 强调文字颜色 1 3 3" xfId="584"/>
    <cellStyle name="检查单元格 2 3" xfId="585"/>
    <cellStyle name="常规 2 3 4" xfId="586"/>
    <cellStyle name="20% - 强调文字颜色 4 3 2 2 2 2" xfId="587"/>
    <cellStyle name="输出 2 4" xfId="588"/>
    <cellStyle name="差 2 2 2 2 2" xfId="589"/>
    <cellStyle name="常规 3 2 2 2 3" xfId="590"/>
    <cellStyle name="常规 3 5 3" xfId="591"/>
    <cellStyle name="20% - 强调文字颜色 3 2 3 3" xfId="592"/>
    <cellStyle name="警告文本 3 2 2" xfId="593"/>
    <cellStyle name="常规 3 6 3" xfId="594"/>
    <cellStyle name="20% - 强调文字颜色 3 3 3 2 2" xfId="595"/>
    <cellStyle name="40% - 强调文字颜色 6 3 2 2 3" xfId="596"/>
    <cellStyle name="60% - 强调文字颜色 3 3 2 2 2 2" xfId="597"/>
    <cellStyle name="好 2 2 2 2 2" xfId="598"/>
    <cellStyle name="差 3" xfId="599"/>
    <cellStyle name="标题 2 2 4 2" xfId="600"/>
    <cellStyle name="常规 5 2 2" xfId="601"/>
    <cellStyle name="适中 3 2 2 2" xfId="602"/>
    <cellStyle name="40% - 强调文字颜色 4 3 3 3" xfId="603"/>
    <cellStyle name="警告文本 2" xfId="604"/>
    <cellStyle name="60% - 强调文字颜色 3 2 3 2" xfId="605"/>
    <cellStyle name="强调文字颜色 3 2 4" xfId="606"/>
    <cellStyle name="40% - 强调文字颜色 1 2 3 2" xfId="607"/>
    <cellStyle name="60% - 强调文字颜色 5 3 3 2" xfId="608"/>
    <cellStyle name="适中 2 2 3 2" xfId="609"/>
    <cellStyle name="标题 5 5" xfId="610"/>
    <cellStyle name="百分比 3" xfId="611"/>
    <cellStyle name="常规 5 6" xfId="612"/>
    <cellStyle name="强调文字颜色 1 2 3" xfId="613"/>
    <cellStyle name="60% - 强调文字颜色 4 3" xfId="614"/>
    <cellStyle name="差 2 2" xfId="615"/>
    <cellStyle name="20% - 强调文字颜色 4 3 2" xfId="616"/>
    <cellStyle name="常规 6 3 3" xfId="617"/>
    <cellStyle name="强调文字颜色 3 3 2 3 2" xfId="618"/>
    <cellStyle name="标题 6 2 3" xfId="619"/>
    <cellStyle name="强调文字颜色 6 2 3 2 2" xfId="620"/>
    <cellStyle name="20% - 强调文字颜色 5 2 2 2 3" xfId="621"/>
    <cellStyle name="20% - 强调文字颜色 3 2 2" xfId="622"/>
    <cellStyle name="常规 3 4" xfId="623"/>
    <cellStyle name="20% - 强调文字颜色 6 3 4" xfId="624"/>
    <cellStyle name="40% - 强调文字颜色 1 3 3" xfId="625"/>
    <cellStyle name="强调文字颜色 3 3 2 2 2" xfId="626"/>
    <cellStyle name="强调文字颜色 3 2 2 3 2" xfId="627"/>
    <cellStyle name="常规 2 4 2 2" xfId="628"/>
    <cellStyle name="60% - 强调文字颜色 6 2 2 2" xfId="629"/>
    <cellStyle name="注释 2 2 4" xfId="630"/>
    <cellStyle name="常规 3 4 4 2" xfId="631"/>
    <cellStyle name="强调文字颜色 3 2 2 2 3" xfId="632"/>
    <cellStyle name="强调文字颜色 6 3 3 3" xfId="633"/>
    <cellStyle name="常规 8 5" xfId="634"/>
    <cellStyle name="检查单元格 3 2 3 2" xfId="635"/>
    <cellStyle name="标题 2 3 4 2" xfId="636"/>
    <cellStyle name="常规 9 2 4" xfId="637"/>
    <cellStyle name="40% - 强调文字颜色 3 2 3 3" xfId="638"/>
    <cellStyle name="标题 5" xfId="639"/>
    <cellStyle name="60% - 强调文字颜色 1 3 2 2 3" xfId="640"/>
    <cellStyle name="标题 2 2 2 2 2 2" xfId="641"/>
    <cellStyle name="强调文字颜色 6 3 4 2" xfId="642"/>
    <cellStyle name="常规 9 4" xfId="643"/>
    <cellStyle name="常规 3 4 2 2 3" xfId="644"/>
    <cellStyle name="20% - 强调文字颜色 1 3 4" xfId="645"/>
    <cellStyle name="警告文本 3 2 3 2" xfId="646"/>
    <cellStyle name="差 2 5" xfId="647"/>
    <cellStyle name="计算" xfId="648" builtinId="22"/>
    <cellStyle name="20% - 强调文字颜色 5 3 2 2 3" xfId="649"/>
    <cellStyle name="常规 7 3" xfId="650"/>
    <cellStyle name="强调文字颜色 3 2 2 2 2 2" xfId="651"/>
    <cellStyle name="强调文字颜色 6 3 3 2 2" xfId="652"/>
    <cellStyle name="常规 8 4 2" xfId="653"/>
    <cellStyle name="20% - 强调文字颜色 4 2 4" xfId="654"/>
    <cellStyle name="输出 2" xfId="655"/>
    <cellStyle name="强调文字颜色 2" xfId="656" builtinId="33"/>
    <cellStyle name="检查单元格 2 4" xfId="657"/>
    <cellStyle name="汇总 3 4" xfId="658"/>
    <cellStyle name="强调文字颜色 5 3 5" xfId="659"/>
    <cellStyle name="强调文字颜色 6 3 2 4" xfId="660"/>
    <cellStyle name="适中 2 3 2" xfId="661"/>
    <cellStyle name="强调文字颜色 1 3 4 2" xfId="662"/>
    <cellStyle name="好 3 2 4" xfId="663"/>
    <cellStyle name="适中 3 4 2" xfId="664"/>
    <cellStyle name="标题 4 2 2 4" xfId="665"/>
    <cellStyle name="标题 3 3 3" xfId="666"/>
    <cellStyle name="60% - 强调文字颜色 6 2 3" xfId="667"/>
    <cellStyle name="常规 2 4 3" xfId="668"/>
    <cellStyle name="强调文字颜色 2 2 5" xfId="669"/>
    <cellStyle name="常规 12 2" xfId="670"/>
    <cellStyle name="标题 6" xfId="671"/>
    <cellStyle name="40% - 强调文字颜色 5 2 3 2" xfId="672"/>
    <cellStyle name="计算 3 2 2 2 2" xfId="673"/>
    <cellStyle name="标题 1 2 2 4" xfId="674"/>
    <cellStyle name="20% - 强调文字颜色 4 3 5" xfId="675"/>
    <cellStyle name="标题 2 3 2 2 2 2" xfId="676"/>
    <cellStyle name="60% - 强调文字颜色 5 2 2 2" xfId="677"/>
    <cellStyle name="强调文字颜色 1 3 2 2 2" xfId="678"/>
    <cellStyle name="60% - 强调文字颜色 5 2 2 2 2 2" xfId="679"/>
    <cellStyle name="强调文字颜色 4 3 2 4" xfId="680"/>
    <cellStyle name="60% - 强调文字颜色 6 3 2 4" xfId="681"/>
    <cellStyle name="常规 4 3" xfId="682"/>
    <cellStyle name="强调文字颜色 4 2 4 2" xfId="683"/>
    <cellStyle name="20% - 强调文字颜色 5 2 2 3 2" xfId="684"/>
    <cellStyle name="标题 4 3 2 2 2 2" xfId="685"/>
    <cellStyle name="常规 2 2 6" xfId="686"/>
    <cellStyle name="60% - 强调文字颜色 5 3 3 3" xfId="687"/>
    <cellStyle name="差 2 3" xfId="688"/>
    <cellStyle name="汇总 2" xfId="689"/>
    <cellStyle name="强调文字颜色 4 3 2 2 2" xfId="690"/>
    <cellStyle name="常规 13 4" xfId="691"/>
    <cellStyle name="强调文字颜色 6 2 2 2 2" xfId="692"/>
    <cellStyle name="20% - 强调文字颜色 2 2 2" xfId="693"/>
    <cellStyle name="40% - 强调文字颜色 6 3" xfId="694"/>
    <cellStyle name="60% - 强调文字颜色 5 3 2" xfId="695"/>
    <cellStyle name="强调文字颜色 5 3 2 2 3" xfId="696"/>
    <cellStyle name="强调文字颜色 1 3 3 2" xfId="697"/>
    <cellStyle name="常规 7 2 3" xfId="698"/>
    <cellStyle name="计算 3" xfId="699"/>
    <cellStyle name="常规 7 3 3" xfId="700"/>
    <cellStyle name="60% - 强调文字颜色 3 3 2 3" xfId="701"/>
    <cellStyle name="好 2 2 3" xfId="702"/>
    <cellStyle name="常规 14 2 2" xfId="703"/>
    <cellStyle name="标题 2 2 2 3 2" xfId="704"/>
    <cellStyle name="常规 6 2 3" xfId="705"/>
    <cellStyle name="常规 5 4" xfId="706"/>
    <cellStyle name="40% - 强调文字颜色 3 2 5" xfId="707"/>
    <cellStyle name="标题 2 2 3 3" xfId="708"/>
    <cellStyle name="常规 15 2" xfId="709"/>
    <cellStyle name="强调文字颜色 4" xfId="710" builtinId="41"/>
    <cellStyle name="60% - 强调文字颜色 3 2 2 2" xfId="711"/>
    <cellStyle name="常规 4 3 3" xfId="712"/>
    <cellStyle name="常规 3 5 2 3 2" xfId="713"/>
    <cellStyle name="60% - 强调文字颜色 2 2 2 3 2" xfId="714"/>
    <cellStyle name="解释性文本 2 2 3 2" xfId="715"/>
    <cellStyle name="强调文字颜色 6 2 2 4" xfId="716"/>
    <cellStyle name="常规 11 3" xfId="717"/>
    <cellStyle name="常规 3 3 2 3 2" xfId="718"/>
    <cellStyle name="强调文字颜色 4 2 2 2 2 2" xfId="719"/>
    <cellStyle name="常规 2 3 2 2" xfId="720"/>
    <cellStyle name="20% - 强调文字颜色 6 2 3 2 2" xfId="721"/>
    <cellStyle name="40% - 强调文字颜色 1 2 2 2 2" xfId="722"/>
    <cellStyle name="强调文字颜色 3 3 4 2" xfId="723"/>
    <cellStyle name="40% - 强调文字颜色 2 2 2 2 2" xfId="724"/>
    <cellStyle name="链接单元格 2 4 2" xfId="725"/>
    <cellStyle name="强调文字颜色 6 3 2 3" xfId="726"/>
    <cellStyle name="常规 7 5" xfId="727"/>
    <cellStyle name="标题 5 2 2 3" xfId="728"/>
    <cellStyle name="输出 3 4" xfId="729"/>
    <cellStyle name="标题 2 2 3 2" xfId="730"/>
    <cellStyle name="强调文字颜色 3" xfId="731" builtinId="37"/>
    <cellStyle name="输出 3" xfId="732"/>
    <cellStyle name="20% - 强调文字颜色 4 2 5" xfId="733"/>
    <cellStyle name="标题 2 3 2 2" xfId="734"/>
    <cellStyle name="常规 19" xfId="735"/>
    <cellStyle name="常规 24" xfId="736"/>
    <cellStyle name="常规 3 5 5" xfId="737"/>
    <cellStyle name="40% - 强调文字颜色 2 3 2 2 2" xfId="738"/>
    <cellStyle name="40% - 强调文字颜色 1 3 2 4" xfId="739"/>
    <cellStyle name="汇总 3 2 3" xfId="740"/>
    <cellStyle name="强调文字颜色 5 3 3 3" xfId="741"/>
    <cellStyle name="60% - 强调文字颜色 3" xfId="742" builtinId="40"/>
    <cellStyle name="60% - 强调文字颜色 6 3 3 2 2" xfId="743"/>
    <cellStyle name="常规 14 2" xfId="744"/>
    <cellStyle name="标题 2 2 2 3" xfId="745"/>
    <cellStyle name="百分比 2" xfId="746"/>
    <cellStyle name="标题 5 4" xfId="747"/>
    <cellStyle name="60% - 强调文字颜色 1 3 4 2" xfId="748"/>
    <cellStyle name="40% - 强调文字颜色 1 2 2 4" xfId="749"/>
    <cellStyle name="链接单元格 2 2 2" xfId="750"/>
    <cellStyle name="警告文本 2 3 2" xfId="751"/>
    <cellStyle name="汇总 2 3 3" xfId="752"/>
    <cellStyle name="40% - 强调文字颜色 1 2 3 3" xfId="753"/>
    <cellStyle name="检查单元格 2 2" xfId="754"/>
    <cellStyle name="常规 2 4 2 2 3" xfId="755"/>
    <cellStyle name="60% - 强调文字颜色 6 2 2 2 3" xfId="756"/>
    <cellStyle name="检查单元格 3 3" xfId="757"/>
    <cellStyle name="60% - 强调文字颜色 1 3 2 2 2 2" xfId="758"/>
    <cellStyle name="标题 4 2" xfId="759"/>
    <cellStyle name="常规 9 2 3 2" xfId="760"/>
    <cellStyle name="常规 13 2" xfId="761"/>
    <cellStyle name="强调文字颜色 4 3 3" xfId="762"/>
    <cellStyle name="20% - 强调文字颜色 5 2 3 2" xfId="763"/>
    <cellStyle name="差 3 2 2" xfId="764"/>
    <cellStyle name="60% - 强调文字颜色 2 3 2 2 2 2" xfId="765"/>
    <cellStyle name="解释性文本 3 2 2 2 2" xfId="766"/>
    <cellStyle name="40% - 强调文字颜色 6 2 4 2" xfId="767"/>
    <cellStyle name="40% - 强调文字颜色 2 3 3 2 2" xfId="768"/>
    <cellStyle name="60% - 强调文字颜色 5 3 2 2 3" xfId="769"/>
    <cellStyle name="输入 2 2 2 3" xfId="770"/>
    <cellStyle name="标题 4 3 3 2" xfId="771"/>
    <cellStyle name="常规 3 4 3" xfId="772"/>
    <cellStyle name="20% - 强调文字颜色 3 2 2 3" xfId="773"/>
    <cellStyle name="标题 3" xfId="774" builtinId="18"/>
    <cellStyle name="输入 3 3 3" xfId="775"/>
    <cellStyle name="常规 3 4 2 2 2" xfId="776"/>
    <cellStyle name="20% - 强调文字颜色 3 2 2 2 2 2" xfId="777"/>
    <cellStyle name="常规 9 2 2" xfId="778"/>
    <cellStyle name="常规 10 5" xfId="779"/>
    <cellStyle name="差 2 4" xfId="780"/>
    <cellStyle name="常规 2 3 2 3 2" xfId="781"/>
    <cellStyle name="强调文字颜色 2 2 2 2" xfId="782"/>
    <cellStyle name="输出 2 2 2 2" xfId="783"/>
    <cellStyle name="差 2 2 4" xfId="784"/>
    <cellStyle name="20% - 强调文字颜色 6 2 2 3 2" xfId="785"/>
    <cellStyle name="常规 2 2 3 2" xfId="786"/>
    <cellStyle name="20% - 强调文字颜色 4 3 2 4" xfId="787"/>
    <cellStyle name="适中 3 3" xfId="788"/>
    <cellStyle name="60% - 强调文字颜色 3 3 5" xfId="789"/>
    <cellStyle name="60% - 强调文字颜色 3 2 2 2 2 2" xfId="790"/>
    <cellStyle name="适中 2 2 3" xfId="791"/>
    <cellStyle name="强调文字颜色 1 3 3 3" xfId="792"/>
    <cellStyle name="强调文字颜色 2 2 2 2 2 2" xfId="793"/>
    <cellStyle name="60% - 强调文字颜色 5 3 3" xfId="794"/>
    <cellStyle name="输入 3 2 4" xfId="795"/>
    <cellStyle name="20% - 强调文字颜色 1 2 3" xfId="796"/>
    <cellStyle name="40% - 强调文字颜色 3 2 2 2" xfId="797"/>
    <cellStyle name="适中 2 3 3" xfId="798"/>
    <cellStyle name="标题 3 3 2 2 2" xfId="799"/>
    <cellStyle name="常规 2 4 2 2 2" xfId="800"/>
    <cellStyle name="60% - 强调文字颜色 6 2 2 2 2" xfId="801"/>
    <cellStyle name="60% - 强调文字颜色 4 3 2 2" xfId="802"/>
    <cellStyle name="40% - 强调文字颜色 4 3 3 2" xfId="803"/>
    <cellStyle name="强调文字颜色 1 3 5" xfId="804"/>
    <cellStyle name="适中 2 4" xfId="805"/>
    <cellStyle name="20% - 强调文字颜色 4 3 2 2" xfId="806"/>
    <cellStyle name="60% - 强调文字颜色 3 2 3 3" xfId="807"/>
    <cellStyle name="20% - 强调文字颜色 1 3 2 2 2" xfId="808"/>
    <cellStyle name="40% - 强调文字颜色 4 3 5" xfId="809"/>
    <cellStyle name="标题 3 2 2" xfId="810"/>
    <cellStyle name="好 2 2 3 2" xfId="811"/>
    <cellStyle name="常规 10 2" xfId="812"/>
    <cellStyle name="40% - 强调文字颜色 1 3 4 2" xfId="813"/>
    <cellStyle name="20% - 强调文字颜色 1 2 2 4" xfId="814"/>
    <cellStyle name="60% - 强调文字颜色 3 3 2 3 2" xfId="815"/>
    <cellStyle name="常规 9 2 2 2 2" xfId="816"/>
    <cellStyle name="强调文字颜色 2 3 3 2" xfId="817"/>
    <cellStyle name="常规 3 6 2 2" xfId="818"/>
    <cellStyle name="常规 11 4 2" xfId="819"/>
    <cellStyle name="强调文字颜色 3 2 3" xfId="820"/>
    <cellStyle name="好" xfId="821" builtinId="26"/>
    <cellStyle name="适中 3 2 2" xfId="822"/>
    <cellStyle name="警告文本" xfId="823" builtinId="11"/>
    <cellStyle name="标题 4 3 3 3" xfId="824"/>
    <cellStyle name="60% - 强调文字颜色 3 2 2 2 2" xfId="825"/>
    <cellStyle name="20% - 强调文字颜色 3 3 4 2" xfId="826"/>
    <cellStyle name="好 2 2" xfId="827"/>
    <cellStyle name="60% - 强调文字颜色 3 3 2" xfId="828"/>
    <cellStyle name="好 3 2" xfId="829"/>
    <cellStyle name="60% - 强调文字颜色 3 2 2 4" xfId="830"/>
    <cellStyle name="20% - 强调文字颜色 2 3 3 3" xfId="831"/>
    <cellStyle name="标题 1 3 2" xfId="832"/>
    <cellStyle name="20% - 强调文字颜色 6" xfId="833" builtinId="50"/>
    <cellStyle name="40% - 强调文字颜色 5 2 2 2 3" xfId="834"/>
    <cellStyle name="20% - 强调文字颜色 2 2 3 2 2" xfId="835"/>
    <cellStyle name="40% - 强调文字颜色 3 3 2 2 2 2" xfId="836"/>
    <cellStyle name="常规 3 5 2 2 3" xfId="837"/>
    <cellStyle name="40% - 强调文字颜色 5 2 2 2" xfId="838"/>
    <cellStyle name="强调文字颜色 4 2 3" xfId="839"/>
    <cellStyle name="20% - 强调文字颜色 5 2 2 2" xfId="840"/>
    <cellStyle name="常规 10 2 2 3" xfId="841"/>
    <cellStyle name="40% - 强调文字颜色 2" xfId="842" builtinId="35"/>
    <cellStyle name="链接单元格 2 2 2 2" xfId="843"/>
    <cellStyle name="输出 3 2 3" xfId="844"/>
    <cellStyle name="警告文本 2 3 2 2" xfId="845"/>
    <cellStyle name="常规 5 4 2" xfId="846"/>
    <cellStyle name="解释性文本 3 3 3" xfId="847"/>
    <cellStyle name="60% - 强调文字颜色 2 3 3 3" xfId="848"/>
    <cellStyle name="20% - 强调文字颜色 2 2 3 3" xfId="849"/>
    <cellStyle name="40% - 强调文字颜色 3 3 2 2 3" xfId="850"/>
    <cellStyle name="40% - 强调文字颜色 5 3 5" xfId="851"/>
    <cellStyle name="40% - 强调文字颜色 4 3 2 2 3" xfId="852"/>
    <cellStyle name="20% - 强调文字颜色 1 3 3 2 2" xfId="853"/>
    <cellStyle name="标题 6 4 2" xfId="854"/>
    <cellStyle name="60% - 强调文字颜色 2 2 5" xfId="855"/>
    <cellStyle name="常规 3 3 2 2 2 2" xfId="856"/>
    <cellStyle name="解释性文本 2 5" xfId="857"/>
    <cellStyle name="链接单元格 2 2 3 2" xfId="858"/>
    <cellStyle name="输出 3 3 3" xfId="859"/>
    <cellStyle name="注释 3" xfId="860"/>
    <cellStyle name="解释性文本 3 2 3 2" xfId="861"/>
    <cellStyle name="60% - 强调文字颜色 2 3 2 3 2" xfId="862"/>
    <cellStyle name="20% - 强调文字颜色 5 3 3" xfId="863"/>
    <cellStyle name="标题 3 2 2 2 3" xfId="864"/>
    <cellStyle name="常规 5 3 2 2" xfId="865"/>
    <cellStyle name="常规 3 3 3 2" xfId="866"/>
    <cellStyle name="常规 8" xfId="867"/>
    <cellStyle name="强调文字颜色 3 3 3" xfId="868"/>
    <cellStyle name="常规 9 3 2 2" xfId="869"/>
    <cellStyle name="常规 11 2" xfId="870"/>
    <cellStyle name="20% - 强调文字颜色 5 3 2" xfId="871"/>
    <cellStyle name="链接单元格 2 3 3" xfId="872"/>
    <cellStyle name="20% - 强调文字颜色 1" xfId="873" builtinId="30"/>
    <cellStyle name="常规 4 2 3 2" xfId="874"/>
    <cellStyle name="20% - 强调文字颜色 3 3 3 2" xfId="875"/>
    <cellStyle name="60% - 强调文字颜色 3 2 2" xfId="876"/>
    <cellStyle name="60% - 强调文字颜色 2 2 3" xfId="877"/>
    <cellStyle name="标题 2 3 2 3 2" xfId="878"/>
    <cellStyle name="检查单元格 3 5" xfId="879"/>
    <cellStyle name="60% - 强调文字颜色 4 2 2 2 2 2" xfId="880"/>
    <cellStyle name="适中 2" xfId="881"/>
    <cellStyle name="解释性文本 2 3" xfId="882"/>
    <cellStyle name="常规 8 4" xfId="883"/>
    <cellStyle name="强调文字颜色 5 2 2 2 3" xfId="884"/>
    <cellStyle name="常规 2 2 2 2 2 2" xfId="885"/>
    <cellStyle name="强调文字颜色 6 3 3 2" xfId="886"/>
    <cellStyle name="强调文字颜色 4 2 2" xfId="887"/>
    <cellStyle name="标题 4 2 2" xfId="888"/>
    <cellStyle name="标题 4 3 2 2 3" xfId="889"/>
    <cellStyle name="标题 5 2 2 2" xfId="890"/>
    <cellStyle name="常规 2 6 3" xfId="891"/>
    <cellStyle name="警告文本 2 2 2" xfId="892"/>
    <cellStyle name="输入 3 2 2 3" xfId="893"/>
    <cellStyle name="60% - 强调文字颜色 6 3 5" xfId="894"/>
    <cellStyle name="40% - 强调文字颜色 1" xfId="895" builtinId="31"/>
    <cellStyle name="警告文本 3 2 3" xfId="896"/>
    <cellStyle name="常规 3 6 4" xfId="897"/>
    <cellStyle name="标题 2 3 2 3" xfId="898"/>
    <cellStyle name="60% - 强调文字颜色 4 2 2 2 2" xfId="899"/>
    <cellStyle name="常规 25" xfId="900"/>
    <cellStyle name="适中" xfId="901" builtinId="28"/>
    <cellStyle name="40% - 强调文字颜色 2 2" xfId="902"/>
    <cellStyle name="常规 4 3 2 2" xfId="903"/>
    <cellStyle name="标题 4 3 5" xfId="904"/>
    <cellStyle name="40% - 强调文字颜色 2 2 5" xfId="905"/>
    <cellStyle name="60% - 强调文字颜色 1 2 2 4" xfId="906"/>
    <cellStyle name="标题 3 2 2 3" xfId="907"/>
    <cellStyle name="40% - 强调文字颜色 3 3 2" xfId="908"/>
    <cellStyle name="注释 2 3 2 2" xfId="909"/>
    <cellStyle name="常规 6 4" xfId="910"/>
    <cellStyle name="强调文字颜色 5 2 2 4" xfId="911"/>
    <cellStyle name="注释 3 2 3" xfId="912"/>
    <cellStyle name="输入 3 2 2 2 2" xfId="913"/>
    <cellStyle name="60% - 强调文字颜色 6 3 4 2" xfId="914"/>
    <cellStyle name="40% - 强调文字颜色 6 2 2 4" xfId="915"/>
    <cellStyle name="注释 3 2 3 2" xfId="916"/>
    <cellStyle name="输出 3 2 2" xfId="917"/>
    <cellStyle name="强调文字颜色 3 2 2" xfId="918"/>
    <cellStyle name="差 3 3 2" xfId="919"/>
    <cellStyle name="常规 3 4 5" xfId="920"/>
    <cellStyle name="常规 2 2 2 3 2" xfId="921"/>
    <cellStyle name="强调文字颜色 5" xfId="922" builtinId="45"/>
    <cellStyle name="常规 10 3" xfId="923"/>
    <cellStyle name="40% - 强调文字颜色 4" xfId="924" builtinId="43"/>
    <cellStyle name="20% - 强调文字颜色 2 3 2 2 3" xfId="925"/>
    <cellStyle name="20% - 强调文字颜色 1 3 3" xfId="926"/>
    <cellStyle name="40% - 强调文字颜色 3 2 3 2" xfId="927"/>
    <cellStyle name="60% - 强调文字颜色 1 3 2 2 2" xfId="928"/>
    <cellStyle name="40% - 强调文字颜色 2 3 4" xfId="929"/>
    <cellStyle name="60% - 强调文字颜色 1 2 3 3" xfId="930"/>
    <cellStyle name="20% - 强调文字颜色 1 3" xfId="931"/>
    <cellStyle name="20% - 强调文字颜色 2 3 2 2" xfId="932"/>
    <cellStyle name="输入 3 3 2" xfId="933"/>
    <cellStyle name="强调文字颜色 2 2 2 2 2" xfId="934"/>
    <cellStyle name="常规 11 4" xfId="935"/>
    <cellStyle name="常规 10 2 3" xfId="936"/>
    <cellStyle name="输出 2 2 2 2 2" xfId="937"/>
    <cellStyle name="60% - 强调文字颜色 1 2 2 2 3" xfId="938"/>
    <cellStyle name="60% - 强调文字颜色 2 3 2 2" xfId="939"/>
    <cellStyle name="解释性文本 3 2 2" xfId="940"/>
    <cellStyle name="强调文字颜色 6 3 2 2" xfId="941"/>
    <cellStyle name="常规 7 4" xfId="942"/>
    <cellStyle name="常规 3 2 2 3 2" xfId="943"/>
    <cellStyle name="适中 3 4" xfId="944"/>
    <cellStyle name="60% - 强调文字颜色 5 3 2 2 2 2" xfId="945"/>
    <cellStyle name="差" xfId="946" builtinId="27"/>
    <cellStyle name="货币" xfId="947" builtinId="4"/>
    <cellStyle name="60% - 强调文字颜色 1 2 2" xfId="948"/>
    <cellStyle name="常规 8 2 2 2" xfId="949"/>
    <cellStyle name="60% - 强调文字颜色 6 2 4" xfId="950"/>
    <cellStyle name="常规 2 4 4" xfId="951"/>
    <cellStyle name="40% - 强调文字颜色 6 3 3 3" xfId="952"/>
    <cellStyle name="输出 2 4 2" xfId="953"/>
    <cellStyle name="20% - 强调文字颜色 2 3 4" xfId="954"/>
    <cellStyle name="计算 2 2 2 2" xfId="955"/>
    <cellStyle name="链接单元格 3 2 3 2" xfId="956"/>
    <cellStyle name="20% - 强调文字颜色 3 3 2 2 2" xfId="957"/>
    <cellStyle name="40% - 强调文字颜色 3 2 4 2" xfId="958"/>
    <cellStyle name="60% - 强调文字颜色 1 3 2 3 2" xfId="959"/>
    <cellStyle name="常规 12" xfId="960"/>
    <cellStyle name="常规 9 3 3" xfId="961"/>
    <cellStyle name="常规 7 2 2 2" xfId="962"/>
    <cellStyle name="链接单元格" xfId="963" builtinId="24"/>
    <cellStyle name="常规 2 2 3 2 2" xfId="964"/>
    <cellStyle name="注释" xfId="965" builtinId="10"/>
    <cellStyle name="强调文字颜色 1 2 4 2" xfId="966"/>
    <cellStyle name="60% - 强调文字颜色 3 3 2 4" xfId="967"/>
    <cellStyle name="好 2 2 4" xfId="968"/>
    <cellStyle name="汇总 2 2 2 2 2" xfId="969"/>
    <cellStyle name="输入 2 3 2" xfId="970"/>
    <cellStyle name="标题 1" xfId="971" builtinId="16"/>
    <cellStyle name="60% - 强调文字颜色 6 2 5" xfId="972"/>
    <cellStyle name="常规 2 4 5" xfId="973"/>
    <cellStyle name="适中 2 3 2 2" xfId="974"/>
    <cellStyle name="常规 7 4 2" xfId="975"/>
    <cellStyle name="强调文字颜色 6 3 2 2 2" xfId="976"/>
    <cellStyle name="标题 3 3 3 2 2" xfId="977"/>
    <cellStyle name="常规 4 2" xfId="978"/>
    <cellStyle name="警告文本 3" xfId="979"/>
    <cellStyle name="适中 3 2 2 3" xfId="980"/>
    <cellStyle name="警告文本 3 4 2" xfId="981"/>
    <cellStyle name="链接单元格 3 3 2" xfId="982"/>
    <cellStyle name="标题 5 2 3" xfId="983"/>
    <cellStyle name="检查单元格 3 2 2 3" xfId="984"/>
    <cellStyle name="60% - 强调文字颜色 4 2 2 3 2" xfId="985"/>
    <cellStyle name="标题 2 3 3 3" xfId="986"/>
    <cellStyle name="强调文字颜色 1 2 3 2 2" xfId="987"/>
    <cellStyle name="常规 3 5 3 3" xfId="988"/>
    <cellStyle name="20% - 强调文字颜色 3 3 2 2" xfId="989"/>
    <cellStyle name="常规 4 4 2" xfId="990"/>
    <cellStyle name="40% - 强调文字颜色 1 3 5" xfId="991"/>
    <cellStyle name="常规 11" xfId="992"/>
    <cellStyle name="计算 3 3 2" xfId="993"/>
    <cellStyle name="好 2 4 2" xfId="994"/>
    <cellStyle name="20% - 强调文字颜色 3" xfId="995" builtinId="38"/>
    <cellStyle name="60% - 强调文字颜色 4 3 3 3" xfId="996"/>
    <cellStyle name="强调文字颜色 6 2 3" xfId="997"/>
    <cellStyle name="检查单元格 2 3 3" xfId="998"/>
    <cellStyle name="20% - 强调文字颜色 5 3 2 4" xfId="999"/>
    <cellStyle name="标题 1 2 5" xfId="1000"/>
    <cellStyle name="常规 6 2 2 2 2" xfId="1001"/>
    <cellStyle name="强调文字颜色 3 2 5" xfId="1002"/>
    <cellStyle name="60% - 强调文字颜色 1 3 2 4" xfId="1003"/>
    <cellStyle name="常规 3 2 4 2" xfId="1004"/>
    <cellStyle name="输出 3 4 2" xfId="1005"/>
    <cellStyle name="60% - 强调文字颜色 2 3 4" xfId="1006"/>
    <cellStyle name="解释性文本 3 4" xfId="1007"/>
    <cellStyle name="超链接" xfId="1008" builtinId="8"/>
    <cellStyle name="20% - 强调文字颜色 1 2 2 2 3" xfId="1009"/>
    <cellStyle name="常规 2 3 2 4" xfId="1010"/>
    <cellStyle name="标题 6 2 3 2" xfId="1011"/>
    <cellStyle name="20% - 强调文字颜色 4 3" xfId="1012"/>
    <cellStyle name="差 2" xfId="1013"/>
    <cellStyle name="20% - 强调文字颜色 2 3 2 4" xfId="1014"/>
    <cellStyle name="标题 1 2 3" xfId="1015"/>
    <cellStyle name="汇总 3 2 4" xfId="1016"/>
    <cellStyle name="60% - 强调文字颜色 4" xfId="1017" builtinId="44"/>
    <cellStyle name="强调文字颜色 1 2" xfId="1018"/>
    <cellStyle name="40% - 强调文字颜色 1 3 2 3 2" xfId="1019"/>
    <cellStyle name="60% - 强调文字颜色 4 3 4 2" xfId="1020"/>
    <cellStyle name="40% - 强调文字颜色 4 2 2 4" xfId="1021"/>
    <cellStyle name="检查单元格" xfId="1022" builtinId="23"/>
    <cellStyle name="强调文字颜色 6 3" xfId="1023"/>
    <cellStyle name="60% - 强调文字颜色 4 3 4" xfId="1024"/>
    <cellStyle name="40% - 强调文字颜色 4 2 3" xfId="1025"/>
    <cellStyle name="常规 2 2 2" xfId="1026"/>
    <cellStyle name="20% - 强调文字颜色 6 2 2 2" xfId="1027"/>
    <cellStyle name="常规 9 6" xfId="1028"/>
    <cellStyle name="标题 2 2 5" xfId="1029"/>
    <cellStyle name="40% - 强调文字颜色 3 2" xfId="1030"/>
    <cellStyle name="20% - 强调文字颜色 6 2 2 4" xfId="1031"/>
    <cellStyle name="40% - 强调文字颜色 6 3 4 2" xfId="1032"/>
    <cellStyle name="常规 2 2 4" xfId="1033"/>
    <cellStyle name="差 3 2 3 2" xfId="1034"/>
    <cellStyle name="20% - 强调文字颜色 2" xfId="1035" builtinId="34"/>
    <cellStyle name="60% - 强调文字颜色 4 3 3 2" xfId="1036"/>
    <cellStyle name="强调文字颜色 6 2 2" xfId="1037"/>
    <cellStyle name="标题 4 3 2" xfId="1038"/>
    <cellStyle name="标题 4 3 2 3" xfId="1039"/>
    <cellStyle name="40% - 强调文字颜色 6 3 2 2 2 2" xfId="1040"/>
    <cellStyle name="60% - 强调文字颜色 1" xfId="1041" builtinId="32"/>
    <cellStyle name="40% - 强调文字颜色 5 3 2 3" xfId="1042"/>
    <cellStyle name="输入 2 4 2" xfId="1043"/>
    <cellStyle name="好 2 5" xfId="1044"/>
    <cellStyle name="计算 3 4" xfId="1045"/>
    <cellStyle name="标题 4 2 5" xfId="1046"/>
    <cellStyle name="20% - 强调文字颜色 6 2 2 3" xfId="1047"/>
    <cellStyle name="常规 2 2 3" xfId="1048"/>
    <cellStyle name="20% - 强调文字颜色 6 3 2 2 2 2" xfId="1049"/>
    <cellStyle name="常规 3 2 2 2 2" xfId="1050"/>
    <cellStyle name="40% - 强调文字颜色 4 2 4 2" xfId="1051"/>
    <cellStyle name="40% - 强调文字颜色 3" xfId="1052" builtinId="39"/>
    <cellStyle name="40% - 强调文字颜色 5 3 2 2 2 2" xfId="1053"/>
    <cellStyle name="20% - 强调文字颜色 5 2 4 2" xfId="1054"/>
    <cellStyle name="常规 13" xfId="1055"/>
    <cellStyle name="20% - 强调文字颜色 5" xfId="1056" builtinId="46"/>
    <cellStyle name="强调文字颜色 6 2 5" xfId="1057"/>
    <cellStyle name="40% - 强调文字颜色 5 2 2 2 2" xfId="1058"/>
    <cellStyle name="强调文字颜色 6" xfId="1059" builtinId="49"/>
    <cellStyle name="常规 10 4" xfId="1060"/>
    <cellStyle name="标题 4 2 2 2 2 2" xfId="1061"/>
    <cellStyle name="链接单元格 3 5" xfId="1062"/>
    <cellStyle name="40% - 强调文字颜色 5 3 2" xfId="1063"/>
    <cellStyle name="常规 18" xfId="1064"/>
    <cellStyle name="常规 23" xfId="1065"/>
    <cellStyle name="好 3 5" xfId="1066"/>
    <cellStyle name="标题 6 2" xfId="1067"/>
    <cellStyle name="40% - 强调文字颜色 4 3 2 3" xfId="1068"/>
    <cellStyle name="60% - 强调文字颜色 5" xfId="1069" builtinId="48"/>
    <cellStyle name="标题 2 3 2" xfId="1070"/>
    <cellStyle name="强调文字颜色 1 3" xfId="1071"/>
    <cellStyle name="常规 21 2" xfId="1072"/>
    <cellStyle name="已访问的超链接" xfId="1073" builtinId="9"/>
    <cellStyle name="强调文字颜色 3 3 2 4" xfId="1074"/>
    <cellStyle name="60% - 强调文字颜色 2 3 3 2 2" xfId="1075"/>
    <cellStyle name="强调文字颜色 4 3" xfId="1076"/>
    <cellStyle name="解释性文本 3 3 2 2" xfId="1077"/>
    <cellStyle name="常规 2 3 3" xfId="1078"/>
    <cellStyle name="20% - 强调文字颜色 6 2 3 3" xfId="1079"/>
    <cellStyle name="20% - 强调文字颜色 2 2 2 2 2" xfId="1080"/>
    <cellStyle name="40% - 强调文字颜色 6 3 2 2" xfId="1081"/>
    <cellStyle name="注释 3 4" xfId="1082"/>
    <cellStyle name="汇总 2 3 2" xfId="1083"/>
    <cellStyle name="强调文字颜色 5 2 4 2" xfId="1084"/>
    <cellStyle name="40% - 强调文字颜色 6 3 3 2" xfId="1085"/>
    <cellStyle name="20% - 强调文字颜色 2 2 2 3 2" xfId="1086"/>
    <cellStyle name="标题 5 3 2 2" xfId="1087"/>
    <cellStyle name="40% - 强调文字颜色 5 3 3" xfId="1088"/>
    <cellStyle name="40% - 强调文字颜色 6" xfId="1089" builtinId="51"/>
    <cellStyle name="标题 3 3 5" xfId="1090"/>
    <cellStyle name="常规 4 2 2 2" xfId="1091"/>
    <cellStyle name="60% - 强调文字颜色 4 2 2 2" xfId="1092"/>
    <cellStyle name="60% - 强调文字颜色 5 3 2 3 2" xfId="1093"/>
    <cellStyle name="输出 3 2 4" xfId="1094"/>
    <cellStyle name="链接单元格 2 2 2 3" xfId="1095"/>
    <cellStyle name="40% - 强调文字颜色 5 3 3 2" xfId="1096"/>
    <cellStyle name="60% - 强调文字颜色 6" xfId="1097" builtinId="52"/>
    <cellStyle name="千位分隔[0]" xfId="1098" builtinId="6"/>
    <cellStyle name="适中 2 4 2" xfId="1099"/>
    <cellStyle name="标题 1 2 2 2 2" xfId="1100"/>
    <cellStyle name="常规 8 2 3" xfId="1101"/>
    <cellStyle name="常规 2 5 2" xfId="1102"/>
    <cellStyle name="60% - 强调文字颜色 6 3 2" xfId="1103"/>
    <cellStyle name="40% - 强调文字颜色 3 2 2" xfId="1104"/>
    <cellStyle name="链接单元格 2 2 4" xfId="1105"/>
    <cellStyle name="20% - 强调文字颜色 1 3 5" xfId="1106"/>
    <cellStyle name="常规 3 6 2 2 2" xfId="1107"/>
    <cellStyle name="20% - 强调文字颜色 5 2 3" xfId="1108"/>
    <cellStyle name="40% - 强调文字颜色 6 2 2 2 2" xfId="1109"/>
    <cellStyle name="60% - 强调文字颜色 2 2 2 2 2 2" xfId="1110"/>
    <cellStyle name="40% - 强调文字颜色 2 3 3 3" xfId="1111"/>
    <cellStyle name="解释性文本 2 2 2 2 2" xfId="1112"/>
    <cellStyle name="40% - 强调文字颜色 6 2 5" xfId="1113"/>
    <cellStyle name="差 3 3" xfId="1114"/>
    <cellStyle name="强调文字颜色 1" xfId="1115" builtinId="29"/>
    <cellStyle name="60% - 强调文字颜色 3 2 3 2 2" xfId="1116"/>
    <cellStyle name="40% - 强调文字颜色 5" xfId="1117" builtinId="47"/>
    <cellStyle name="强调文字颜色 5 3 3 2" xfId="1118"/>
    <cellStyle name="汇总 3 2 2" xfId="1119"/>
    <cellStyle name="解释性文本" xfId="1120" builtinId="53"/>
    <cellStyle name="60% - 强调文字颜色 2" xfId="1121" builtinId="36"/>
    <cellStyle name="40% - 强调文字颜色 5 3 2 4" xfId="1122"/>
    <cellStyle name="标题 3 2 3 3" xfId="1123"/>
    <cellStyle name="计算 3 3 2 2" xfId="1124"/>
    <cellStyle name="20% - 强调文字颜色 3 2" xfId="1125"/>
    <cellStyle name="强调文字颜色 6 2 3 2" xfId="1126"/>
    <cellStyle name="20% - 强调文字颜色 4 3 4" xfId="1127"/>
    <cellStyle name="常规 3 8" xfId="1128"/>
    <cellStyle name="差 3 2 2 2 2" xfId="1129"/>
    <cellStyle name="60% - 强调文字颜色 3 2 4 2" xfId="1130"/>
    <cellStyle name="60% - 强调文字颜色 3 2 4" xfId="1131"/>
    <cellStyle name="差 3 3 3" xfId="1132"/>
    <cellStyle name="60% - 强调文字颜色 1 2 3 2 2" xfId="1133"/>
    <cellStyle name="强调文字颜色 5 2 4" xfId="1134"/>
    <cellStyle name="汇总 2 3" xfId="1135"/>
    <cellStyle name="标题 5 3 2" xfId="1136"/>
    <cellStyle name="强调文字颜色 6 2 4" xfId="1137"/>
    <cellStyle name="货币[0]" xfId="1138" builtinId="7"/>
    <cellStyle name="差 2 2 2 3" xfId="1139"/>
    <cellStyle name="强调文字颜色 1 2 2 2 2" xfId="1140"/>
    <cellStyle name="常规 3 4 3 3" xfId="1141"/>
    <cellStyle name="常规 2 2" xfId="1142"/>
    <cellStyle name="20% - 强调文字颜色 6 2 2" xfId="1143"/>
    <cellStyle name="适中 2 5" xfId="1144"/>
    <cellStyle name="20% - 强调文字颜色 1 2 2 2 2" xfId="1145"/>
    <cellStyle name="强调文字颜色 4 3 2 2 2 2" xfId="1146"/>
    <cellStyle name="常规 13 4 2" xfId="1147"/>
    <cellStyle name="汇总 2 2" xfId="1148"/>
    <cellStyle name="强调文字颜色 5 2 3" xfId="1149"/>
    <cellStyle name="标题 3 2 3" xfId="1150"/>
    <cellStyle name="输出 2 2 3 2" xfId="1151"/>
    <cellStyle name="警告文本 2 2 2 2 2" xfId="1152"/>
    <cellStyle name="常规 3 3 2 2 3" xfId="1153"/>
    <cellStyle name="标题 6 5" xfId="1154"/>
    <cellStyle name="20% - 强调文字颜色 1 2 3 2" xfId="1155"/>
    <cellStyle name="链接单元格 3 2 2 3" xfId="1156"/>
    <cellStyle name="20% - 强调文字颜色 2 2 5" xfId="1157"/>
    <cellStyle name="链接单元格 3 2" xfId="1158"/>
    <cellStyle name="警告文本 3 3" xfId="1159"/>
    <cellStyle name="常规 2 3 4 2" xfId="1160"/>
    <cellStyle name="常规 3 6 3 2" xfId="1161"/>
    <cellStyle name="警告文本 3 2 2 2" xfId="1162"/>
    <cellStyle name="20% - 强调文字颜色 1 2 4" xfId="1163"/>
    <cellStyle name="汇总 3 2 3 2" xfId="1164"/>
    <cellStyle name="60% - 强调文字颜色 3 2" xfId="1165"/>
    <cellStyle name="标题 2 2 2 2 2" xfId="1166"/>
    <cellStyle name="计算 2 2 3 2" xfId="1167"/>
    <cellStyle name="40% - 强调文字颜色 2 3 2 2 3" xfId="1168"/>
    <cellStyle name="计算 2 2 2 3" xfId="1169"/>
    <cellStyle name="警告文本 3 2 2 2 2" xfId="1170"/>
    <cellStyle name="20% - 强调文字颜色 2 3 5" xfId="1171"/>
    <cellStyle name="20% - 强调文字颜色 1 2 4 2" xfId="1172"/>
    <cellStyle name="20% - 强调文字颜色 1 3 2 4" xfId="1173"/>
    <cellStyle name="20% - 强调文字颜色 5 2 2 2 2 2" xfId="1174"/>
    <cellStyle name="20% - 强调文字颜色 3 2 2 2 3" xfId="1175"/>
    <cellStyle name="强调文字颜色 4 2 3 2 2" xfId="1176"/>
    <cellStyle name="常规 3 4 2 3" xfId="1177"/>
    <cellStyle name="常规 3 2 3 2" xfId="1178"/>
    <cellStyle name="20% - 强调文字颜色 6 3 2 3 2" xfId="1179"/>
    <cellStyle name="强调文字颜色 2 2 3 2" xfId="1180"/>
    <cellStyle name="警告文本 2 4" xfId="1181"/>
    <cellStyle name="链接单元格 2 3" xfId="1182"/>
    <cellStyle name="常规 9 3" xfId="1183"/>
    <cellStyle name="强调文字颜色 5 2 2 3 2" xfId="1184"/>
    <cellStyle name="常规 6 3 2" xfId="1185"/>
    <cellStyle name="常规 9 3 2" xfId="1186"/>
    <cellStyle name="常规 11 5" xfId="1187"/>
    <cellStyle name="60% - 强调文字颜色 3 3 3 2" xfId="1188"/>
    <cellStyle name="好 2 3 2" xfId="1189"/>
    <cellStyle name="计算 3 2 2" xfId="1190"/>
    <cellStyle name="差 3 2 2 3" xfId="1191"/>
    <cellStyle name="40% - 强调文字颜色 4 2 4" xfId="1192"/>
    <cellStyle name="强调文字颜色 4 3 2 3" xfId="1193"/>
    <cellStyle name="20% - 强调文字颜色 3 2 2 3 2" xfId="1194"/>
    <cellStyle name="常规 2 2 4 2" xfId="1195"/>
    <cellStyle name="强调文字颜色 2 2 3" xfId="1196"/>
    <cellStyle name="常规 10 4 2" xfId="1197"/>
    <cellStyle name="60% - 强调文字颜色 4 3 3" xfId="1198"/>
    <cellStyle name="强调文字颜色 1 2 3 3" xfId="1199"/>
    <cellStyle name="强调文字颜色 6 2" xfId="1200"/>
    <cellStyle name="60% - 强调文字颜色 1 2 5" xfId="1201"/>
    <cellStyle name="标题 5 4 2" xfId="1202"/>
    <cellStyle name="标题 1 2 2 2 3" xfId="1203"/>
    <cellStyle name="常规 8 2 4" xfId="1204"/>
    <cellStyle name="60% - 强调文字颜色 5 2 2 4" xfId="1205"/>
    <cellStyle name="60% - 强调文字颜色 6 2" xfId="1206"/>
    <cellStyle name="40% - 强调文字颜色 5 3 3 2 2" xfId="1207"/>
    <cellStyle name="20% - 强调文字颜色 6 2 4" xfId="1208"/>
    <cellStyle name="常规 2 4" xfId="1209"/>
    <cellStyle name="链接单元格 3 2 3" xfId="1210"/>
    <cellStyle name="警告文本 3 3 3" xfId="1211"/>
    <cellStyle name="计算 2 2 2" xfId="1212"/>
    <cellStyle name="40% - 强调文字颜色 6 2 2" xfId="1213"/>
    <cellStyle name="强调文字颜色 1 2 4" xfId="1214"/>
    <cellStyle name="40% - 强调文字颜色 3 2 3 2 2" xfId="1215"/>
    <cellStyle name="强调文字颜色 3 2 3 3" xfId="1216"/>
    <cellStyle name="标题 4 2 2 3 2" xfId="1217"/>
    <cellStyle name="标题 3 3 2 2" xfId="1218"/>
    <cellStyle name="常规 3 2 2 3" xfId="1219"/>
    <cellStyle name="20% - 强调文字颜色 6 3 2 2 3" xfId="1220"/>
    <cellStyle name="链接单元格 3" xfId="1221"/>
    <cellStyle name="常规 7 2 2 3" xfId="1222"/>
    <cellStyle name="40% - 强调文字颜色 3 3 5" xfId="1223"/>
    <cellStyle name="标题 2 2 2" xfId="1224"/>
    <cellStyle name="常规 8 3 2 2" xfId="1225"/>
    <cellStyle name="常规 3 4 4" xfId="1226"/>
    <cellStyle name="40% - 强调文字颜色 3 3 4 2" xfId="1227"/>
    <cellStyle name="20% - 强调文字颜色 3 2 2 4" xfId="1228"/>
    <cellStyle name="强调文字颜色 2 2 2 3" xfId="1229"/>
    <cellStyle name="输出 2 2 2 3" xfId="1230"/>
    <cellStyle name="20% - 强调文字颜色 3 3 2 4" xfId="1231"/>
    <cellStyle name="标题 6 2 2 2 2" xfId="1232"/>
    <cellStyle name="标题 1 3 2 2 3" xfId="1233"/>
    <cellStyle name="输入 2 2 4" xfId="1234"/>
    <cellStyle name="40% - 强调文字颜色 1 3 2 2 2 2" xfId="1235"/>
    <cellStyle name="标题 1 3" xfId="1236"/>
    <cellStyle name="60% - 强调文字颜色 5 2 2 3 2" xfId="1237"/>
    <cellStyle name="强调文字颜色 6 2 2 3" xfId="1238"/>
    <cellStyle name="标题 5 3 3" xfId="1239"/>
    <cellStyle name="常规 10 2 2 2" xfId="1240"/>
    <cellStyle name="标题 5 2 4" xfId="1241"/>
    <cellStyle name="解释性文本 3 2" xfId="1242"/>
    <cellStyle name="60% - 强调文字颜色 2 3 2" xfId="1243"/>
    <cellStyle name="常规 3 6 2" xfId="1244"/>
    <cellStyle name="20% - 强调文字颜色 3 2 4 2" xfId="1245"/>
    <cellStyle name="解释性文本 2 2 2 2" xfId="1246"/>
    <cellStyle name="60% - 强调文字颜色 2 2 2 2 2" xfId="1247"/>
    <cellStyle name="常规 3 5 2 2 2" xfId="1248"/>
    <cellStyle name="计算 3 2 4" xfId="1249"/>
    <cellStyle name="计算 3 3" xfId="1250"/>
    <cellStyle name="好 2 4" xfId="1251"/>
    <cellStyle name="60% - 强调文字颜色 3 3 4" xfId="1252"/>
    <cellStyle name="检查单元格 3 3 2 2" xfId="1253"/>
    <cellStyle name="计算 3 5" xfId="1254"/>
    <cellStyle name="常规 12 3" xfId="1255"/>
    <cellStyle name="20% - 强调文字颜色 4 2 2 2 2 2" xfId="1256"/>
    <cellStyle name="输出 3 2" xfId="1257"/>
    <cellStyle name="20% - 强调文字颜色 3 3 2 2 2 2" xfId="1258"/>
    <cellStyle name="输出 2 3" xfId="1259"/>
    <cellStyle name="强调文字颜色 2 3" xfId="1260"/>
    <cellStyle name="常规 5 2 4" xfId="1261"/>
    <cellStyle name="60% - 强调文字颜色 3 3 3" xfId="1262"/>
    <cellStyle name="常规 3 7" xfId="1263"/>
    <cellStyle name="20% - 强调文字颜色 1 3 3 2" xfId="1264"/>
    <cellStyle name="20% - 强调文字颜色 3 2 5" xfId="1265"/>
    <cellStyle name="常规 6 2 2 2" xfId="1266"/>
    <cellStyle name="常规 8 3 2" xfId="1267"/>
    <cellStyle name="强调文字颜色 5 2 2 2 2 2" xfId="1268"/>
    <cellStyle name="20% - 强调文字颜色 6 2 3" xfId="1269"/>
    <cellStyle name="常规 2 3" xfId="1270"/>
    <cellStyle name="常规 10 2 2 2 2" xfId="1271"/>
    <cellStyle name="强调文字颜色 4 2 2 2" xfId="1272"/>
    <cellStyle name="警告文本 3 2 4" xfId="1273"/>
    <cellStyle name="适中 3 3 2 2" xfId="1274"/>
    <cellStyle name="注释 2 2 2 3" xfId="1275"/>
    <cellStyle name="60% - 强调文字颜色 1 2 3 2" xfId="1276"/>
    <cellStyle name="强调文字颜色 3 3 3 2 2" xfId="1277"/>
    <cellStyle name="40% - 强调文字颜色 2 3 3" xfId="1278"/>
    <cellStyle name="常规 2 5 3 2" xfId="1279"/>
    <cellStyle name="60% - 强调文字颜色 6 3 3 2" xfId="1280"/>
    <cellStyle name="适中 3 2 3 2" xfId="1281"/>
    <cellStyle name="60% - 强调文字颜色 1 3 4" xfId="1282"/>
    <cellStyle name="警告文本 2 2 4" xfId="1283"/>
    <cellStyle name="常规 3 3 2" xfId="1284"/>
    <cellStyle name="20% - 强调文字颜色 6 3 3 2" xfId="1285"/>
    <cellStyle name="强调文字颜色 2 3 3 3" xfId="1286"/>
    <cellStyle name="注释 2" xfId="1287"/>
    <cellStyle name="常规 2 3 2 2 3" xfId="1288"/>
    <cellStyle name="强调文字颜色 5 3 2 2" xfId="1289"/>
    <cellStyle name="强调文字颜色 2 2" xfId="1290"/>
    <cellStyle name="常规 5 2 3" xfId="1291"/>
    <cellStyle name="20% - 强调文字颜色 4 2 4 2" xfId="1292"/>
    <cellStyle name="输出 2 2" xfId="1293"/>
    <cellStyle name="标题" xfId="1294" builtinId="15"/>
    <cellStyle name="标题 1 3 2 3" xfId="1295"/>
    <cellStyle name="常规 2 7" xfId="1296"/>
    <cellStyle name="40% - 强调文字颜色 1 3 3 3" xfId="1297"/>
    <cellStyle name="60% - 强调文字颜色 2 2 2 2 3" xfId="1298"/>
    <cellStyle name="解释性文本 2 2 2 3" xfId="1299"/>
    <cellStyle name="常规 2 5 2 2 2" xfId="1300"/>
    <cellStyle name="60% - 强调文字颜色 6 3 2 2 2" xfId="1301"/>
    <cellStyle name="60% - 强调文字颜色 1 2 4 2" xfId="1302"/>
    <cellStyle name="警告文本 2 2" xfId="1303"/>
    <cellStyle name="适中 3 2 2 2 2" xfId="1304"/>
    <cellStyle name="40% - 强调文字颜色 2 3 2 4" xfId="1305"/>
    <cellStyle name="好 2 3" xfId="1306"/>
    <cellStyle name="计算 3 2" xfId="1307"/>
    <cellStyle name="计算 3 2 3" xfId="1308"/>
    <cellStyle name="好 2 3 3" xfId="1309"/>
    <cellStyle name="60% - 强调文字颜色 3 3 3 3" xfId="1310"/>
    <cellStyle name="标题 4 3 2 2 2" xfId="1311"/>
    <cellStyle name="注释 3 4 2" xfId="1312"/>
    <cellStyle name="20% - 强调文字颜色 2 2 2 2 2 2" xfId="1313"/>
    <cellStyle name="40% - 强调文字颜色 6 3 2 2 2" xfId="1314"/>
    <cellStyle name="标题 1 2 2 3" xfId="1315"/>
    <cellStyle name="输入 2 2 2" xfId="1316"/>
    <cellStyle name="40% - 强调文字颜色 1 2 5" xfId="1317"/>
    <cellStyle name="常规 2 4 2 4" xfId="1318"/>
    <cellStyle name="60% - 强调文字颜色 6 2 2 4" xfId="1319"/>
    <cellStyle name="40% - 强调文字颜色 2 2 2 3 2" xfId="1320"/>
    <cellStyle name="40% - 强调文字颜色 4 2 3 3" xfId="1321"/>
    <cellStyle name="汇总 2 5" xfId="1322"/>
    <cellStyle name="常规 3 9" xfId="1323"/>
    <cellStyle name="常规 13 2 2 2" xfId="1324"/>
    <cellStyle name="好 3 2 3 2" xfId="1325"/>
    <cellStyle name="20% - 强调文字颜色 5 3 3 2" xfId="1326"/>
    <cellStyle name="强调文字颜色 5 3 3" xfId="1327"/>
    <cellStyle name="汇总 3 2" xfId="1328"/>
    <cellStyle name="40% - 强调文字颜色 6 2 3 3" xfId="1329"/>
    <cellStyle name="注释 3 3 2" xfId="1330"/>
    <cellStyle name="差 3 3 2 2" xfId="1331"/>
    <cellStyle name="20% - 强调文字颜色 1 2 2 3 2" xfId="1332"/>
    <cellStyle name="标题 4 2 3 3" xfId="1333"/>
    <cellStyle name="20% - 强调文字颜色 3 2 3 2 2" xfId="1334"/>
    <cellStyle name="常规 3 5 2 2" xfId="1335"/>
    <cellStyle name="40% - 强调文字颜色 6 2 2 2 3" xfId="1336"/>
    <cellStyle name="40% - 强调文字颜色 2 2 2 2 2 2" xfId="1337"/>
    <cellStyle name="60% - 强调文字颜色 4 3 2 3" xfId="1338"/>
    <cellStyle name="检查单元格 3 4 2" xfId="1339"/>
    <cellStyle name="60% - 强调文字颜色 2 2 2 2" xfId="1340"/>
    <cellStyle name="解释性文本 2 2 2" xfId="1341"/>
    <cellStyle name="40% - 强调文字颜色 5 2 4 2" xfId="1342"/>
    <cellStyle name="40% - 强调文字颜色 2 2 3 2 2" xfId="1343"/>
    <cellStyle name="60% - 强调文字颜色 5 2 2 2 3" xfId="1344"/>
    <cellStyle name="60% - 强调文字颜色 1 2 2 2 2 2" xfId="1345"/>
    <cellStyle name="输出" xfId="1346" builtinId="21"/>
    <cellStyle name="链接单元格 3 4 2" xfId="1347"/>
    <cellStyle name="常规 20" xfId="1348"/>
    <cellStyle name="常规 15" xfId="1349"/>
    <cellStyle name="标题 2 2" xfId="1350"/>
    <cellStyle name="常规 3 5 4" xfId="1351"/>
    <cellStyle name="输入 3 3 2 2" xfId="1352"/>
    <cellStyle name="强调文字颜色 2 3 5" xfId="1353"/>
    <cellStyle name="40% - 强调文字颜色 4 2 2 2 2" xfId="1354"/>
    <cellStyle name="常规 2 6 2 2" xfId="1355"/>
    <cellStyle name="40% - 强调文字颜色 3 2 3" xfId="1356"/>
    <cellStyle name="60% - 强调文字颜色 1 3 2 2" xfId="1357"/>
    <cellStyle name="标题 6 2 2 3" xfId="1358"/>
    <cellStyle name="输入 2 2 3 2" xfId="1359"/>
    <cellStyle name="标题 1 3 2 2 2 2" xfId="1360"/>
    <cellStyle name="20% - 强调文字颜色 3 2 3 2" xfId="1361"/>
    <cellStyle name="常规 3 5 2" xfId="1362"/>
    <cellStyle name="注释 3 2 4" xfId="1363"/>
    <cellStyle name="常规 3 5 4 2" xfId="1364"/>
    <cellStyle name="40% - 强调文字颜色 6 2 3" xfId="1365"/>
    <cellStyle name="20% - 强调文字颜色 3 3 2 3" xfId="1366"/>
    <cellStyle name="20% - 强调文字颜色 4 3 2 3 2" xfId="1367"/>
    <cellStyle name="60% - 强调文字颜色 4 2 2" xfId="1368"/>
    <cellStyle name="强调文字颜色 1 2 2 2" xfId="1369"/>
    <cellStyle name="输入 2 2 2 2 2" xfId="1370"/>
    <cellStyle name="汇总 2 4 2" xfId="1371"/>
    <cellStyle name="40% - 强调文字颜色 4 2 3 2 2" xfId="1372"/>
    <cellStyle name="强调文字颜色 3 3 5" xfId="1373"/>
    <cellStyle name="40% - 强调文字颜色 1 2 2 3" xfId="1374"/>
    <cellStyle name="20% - 强调文字颜色 5 3 2 3" xfId="1375"/>
    <cellStyle name="检查单元格 2 3 2" xfId="1376"/>
    <cellStyle name="强调文字颜色 6 3 2 3 2" xfId="1377"/>
    <cellStyle name="适中 3 2" xfId="1378"/>
    <cellStyle name="60% - 强调文字颜色 2 2 4 2" xfId="1379"/>
    <cellStyle name="解释性文本 2 4 2" xfId="1380"/>
    <cellStyle name="20% - 强调文字颜色 4 3 2 3" xfId="1381"/>
    <cellStyle name="差 2 2 3" xfId="1382"/>
    <cellStyle name="常规 3 5 3 2 2" xfId="1383"/>
    <cellStyle name="注释 2 3 3" xfId="1384"/>
    <cellStyle name="常规 3 4 3 2 2" xfId="1385"/>
    <cellStyle name="计算 2 3 2 2" xfId="1386"/>
    <cellStyle name="20% - 强调文字颜色 3 3 4" xfId="1387"/>
    <cellStyle name="常规 4 6" xfId="1388"/>
    <cellStyle name="60% - 强调文字颜色 3 3" xfId="1389"/>
    <cellStyle name="好 2" xfId="1390"/>
    <cellStyle name="适中 2 3" xfId="1391"/>
    <cellStyle name="60% - 强调文字颜色 2 2 3 3" xfId="1392"/>
    <cellStyle name="解释性文本 2 3 3" xfId="1393"/>
    <cellStyle name="常规 7 2" xfId="1394"/>
    <cellStyle name="20% - 强调文字颜色 5 3 2 2 2" xfId="1395"/>
    <cellStyle name="强调文字颜色 5 2 3 2" xfId="1396"/>
    <cellStyle name="汇总 2 2 2" xfId="1397"/>
    <cellStyle name="标题 3 3 4 2" xfId="1398"/>
    <cellStyle name="计算 2 3 3" xfId="1399"/>
    <cellStyle name="强调文字颜色 3 3" xfId="1400"/>
    <cellStyle name="输出 3 3" xfId="1401"/>
    <cellStyle name="60% - 强调文字颜色 3 2 2 2 3" xfId="1402"/>
    <cellStyle name="常规 2 3 2 2 2 2" xfId="1403"/>
    <cellStyle name="强调文字颜色 6 2 2 2 3" xfId="1404"/>
    <cellStyle name="40% - 强调文字颜色 3 3 2 2" xfId="1405"/>
    <cellStyle name="20% - 强调文字颜色 2 2 3" xfId="1406"/>
    <cellStyle name="强调文字颜色 4 2 3 2" xfId="1407"/>
    <cellStyle name="20% - 强调文字颜色 5 2 2 2 2" xfId="1408"/>
    <cellStyle name="常规 4 3 2" xfId="1409"/>
    <cellStyle name="常规 3 5 2 3" xfId="1410"/>
    <cellStyle name="常规 13 3 3" xfId="1411"/>
    <cellStyle name="60% - 强调文字颜色 1 2" xfId="1412"/>
    <cellStyle name="强调文字颜色 4 2 2 4" xfId="1413"/>
    <cellStyle name="60% - 强调文字颜色 6 3" xfId="1414"/>
    <cellStyle name="20% - 强调文字颜色 6 2 5" xfId="1415"/>
    <cellStyle name="常规 2 5" xfId="1416"/>
    <cellStyle name="标题 3 2 3 2 2" xfId="1417"/>
    <cellStyle name="标题 4 2 2 2 3" xfId="1418"/>
    <cellStyle name="20% - 强调文字颜色 3 3 2 3 2" xfId="1419"/>
    <cellStyle name="强调文字颜色 5 3 2 3" xfId="1420"/>
    <cellStyle name="40% - 强调文字颜色 5 3 2 3 2" xfId="1421"/>
    <cellStyle name="20% - 强调文字颜色 5 3 4" xfId="1422"/>
    <cellStyle name="20% - 强调文字颜色 2 3 3" xfId="1423"/>
    <cellStyle name="60% - 强调文字颜色 1 3 3 2 2" xfId="1424"/>
    <cellStyle name="40% - 强调文字颜色 3 3 3 2" xfId="1425"/>
    <cellStyle name="强调文字颜色 3 2" xfId="1426"/>
    <cellStyle name="标题 2 2 3 2 2" xfId="1427"/>
    <cellStyle name="40% - 强调文字颜色 4 3 2 3 2" xfId="1428"/>
    <cellStyle name="标题 6 2 2" xfId="1429"/>
    <cellStyle name="常规 3 2 2 2" xfId="1430"/>
    <cellStyle name="20% - 强调文字颜色 6 3 2 2 2" xfId="1431"/>
    <cellStyle name="常规 2 2 2 3" xfId="1432"/>
    <cellStyle name="20% - 强调文字颜色 6 2 2 2 3" xfId="1433"/>
    <cellStyle name="标题 6 3 3" xfId="1434"/>
    <cellStyle name="40% - 强调文字颜色 4 3 2 4" xfId="1435"/>
    <cellStyle name="标题 6 3" xfId="1436"/>
    <cellStyle name="好 3 3 2 2" xfId="1437"/>
    <cellStyle name="60% - 强调文字颜色 5 3 4" xfId="1438"/>
    <cellStyle name="适中 2 2 4" xfId="1439"/>
    <cellStyle name="差 2 4 2" xfId="1440"/>
    <cellStyle name="常规 3 4 2 2 2 2" xfId="1441"/>
    <cellStyle name="常规 12 2 2" xfId="1442"/>
    <cellStyle name="20% - 强调文字颜色 6 3" xfId="1443"/>
    <cellStyle name="常规 3" xfId="1444"/>
    <cellStyle name="60% - 强调文字颜色 5 3 5" xfId="1445"/>
    <cellStyle name="常规 2" xfId="1446"/>
    <cellStyle name="20% - 强调文字颜色 6 2" xfId="1447"/>
    <cellStyle name="20% - 强调文字颜色 1 2 5" xfId="1448"/>
    <cellStyle name="警告文本 3 2 2 3" xfId="1449"/>
    <cellStyle name="60% - 强调文字颜色 4 3 2 4" xfId="1450"/>
    <cellStyle name="常规 16" xfId="1451"/>
    <cellStyle name="常规 21" xfId="1452"/>
    <cellStyle name="标题 2 3" xfId="1453"/>
    <cellStyle name="警告文本 3 4" xfId="1454"/>
    <cellStyle name="强调文字颜色 2 2 4 2" xfId="1455"/>
    <cellStyle name="链接单元格 3 3" xfId="1456"/>
    <cellStyle name="强调文字颜色 3 2 2 3" xfId="1457"/>
    <cellStyle name="输出 3 2 2 3" xfId="1458"/>
    <cellStyle name="20% - 强调文字颜色 5 2 5" xfId="1459"/>
    <cellStyle name="40% - 强调文字颜色 5 3 2 2 3" xfId="1460"/>
    <cellStyle name="强调文字颜色 6 3 4" xfId="1461"/>
    <cellStyle name="常规 2 2 2 2 3" xfId="1462"/>
    <cellStyle name="汇总" xfId="1463" builtinId="25"/>
    <cellStyle name="强调文字颜色 4 3 2 2" xfId="1464"/>
    <cellStyle name="40% - 强调文字颜色 5 2 3" xfId="1465"/>
    <cellStyle name="好 2 2 2" xfId="1466"/>
    <cellStyle name="常规 5 3 3" xfId="1467"/>
    <cellStyle name="60% - 强调文字颜色 3 3 2 2" xfId="1468"/>
    <cellStyle name="常规 5 2 3 2" xfId="1469"/>
    <cellStyle name="输出 2 2 2" xfId="1470"/>
    <cellStyle name="强调文字颜色 2 2 2" xfId="1471"/>
    <cellStyle name="标题 4 2 3 2 2" xfId="1472"/>
    <cellStyle name="强调文字颜色 2 3 2 2" xfId="1473"/>
    <cellStyle name="40% - 强调文字颜色 6 3 2 3 2" xfId="1474"/>
    <cellStyle name="输出 2 3 2 2" xfId="1475"/>
    <cellStyle name="20% - 强调文字颜色 5 3 5" xfId="1476"/>
    <cellStyle name="40% - 强调文字颜色 5 2 3 2 2" xfId="1477"/>
    <cellStyle name="标题 3 2 2 2 2 2" xfId="1478"/>
    <cellStyle name="60% - 强调文字颜色 4 2 2 4" xfId="1479"/>
    <cellStyle name="标题 1 3 2 4" xfId="1480"/>
    <cellStyle name="常规 2 8" xfId="1481"/>
    <cellStyle name="输入 3 5" xfId="1482"/>
    <cellStyle name="40% - 强调文字颜色 1 2 2 2" xfId="1483"/>
    <cellStyle name="强调文字颜色 3 3 4" xfId="1484"/>
    <cellStyle name="计算 2 3 2" xfId="1485"/>
    <cellStyle name="链接单元格 3 3 3" xfId="1486"/>
    <cellStyle name="计算 2 5" xfId="1487"/>
    <cellStyle name="常规 8 2 2" xfId="1488"/>
    <cellStyle name="60% - 强调文字颜色 2 2 2 3" xfId="1489"/>
    <cellStyle name="解释性文本 2 2 3" xfId="1490"/>
    <cellStyle name="20% - 强调文字颜色 2 3" xfId="1491"/>
    <cellStyle name="20% - 强调文字颜色 2 3 3 2" xfId="1492"/>
    <cellStyle name="60% - 强调文字颜色 6 3 2 2 3" xfId="1493"/>
    <cellStyle name="强调文字颜色 4 2 3 3" xfId="1494"/>
    <cellStyle name="百分比" xfId="1495" builtinId="5"/>
    <cellStyle name="40% - 强调文字颜色 3 3 3 2 2" xfId="1496"/>
    <cellStyle name="常规 3 10" xfId="1497"/>
    <cellStyle name="20% - 强调文字颜色 1 2 3 2 2" xfId="1498"/>
    <cellStyle name="40% - 强调文字颜色 4 2 2 2 3" xfId="1499"/>
    <cellStyle name="40% - 强调文字颜色 3 2 2 2 2 2" xfId="1500"/>
    <cellStyle name="标题 4 3" xfId="1501"/>
    <cellStyle name="20% - 强调文字颜色 1 3 3 3" xfId="1502"/>
    <cellStyle name="常规 3 3 2 3" xfId="1503"/>
    <cellStyle name="差 3 5" xfId="1504"/>
    <cellStyle name="强调文字颜色 4 2 2 2 2" xfId="1505"/>
    <cellStyle name="20% - 强调文字颜色 6 2 3 2" xfId="1506"/>
    <cellStyle name="常规 2 3 2" xfId="1507"/>
    <cellStyle name="40% - 强调文字颜色 4 3 2" xfId="1508"/>
    <cellStyle name="强调文字颜色 2 2 4" xfId="1509"/>
    <cellStyle name="40% - 强调文字颜色 3 2 2 2 3" xfId="1510"/>
    <cellStyle name="20% - 强调文字颜色 1 2 3 3" xfId="1511"/>
    <cellStyle name="60% - 强调文字颜色 3 3 2 2 2" xfId="1512"/>
    <cellStyle name="好 2 2 2 2" xfId="1513"/>
    <cellStyle name="常规 12 4" xfId="1514"/>
    <cellStyle name="强调文字颜色 2 2 2 3 2" xfId="1515"/>
    <cellStyle name="常规 6 2 2 3" xfId="1516"/>
    <cellStyle name="常规 3 8 2" xfId="1517"/>
    <cellStyle name="强调文字颜色 5 3 2" xfId="1518"/>
    <cellStyle name="60% - 强调文字颜色 4 2 4 2" xfId="1519"/>
    <cellStyle name="计算 2 4 2" xfId="1520"/>
    <cellStyle name="常规 5 2 2 2 2" xfId="1521"/>
    <cellStyle name="20% - 强调文字颜色 4 3 3 2" xfId="1522"/>
    <cellStyle name="注释 2 2 2" xfId="1523"/>
    <cellStyle name="20% - 强调文字颜色 4" xfId="1524" builtinId="42"/>
    <cellStyle name="计算 3 3 3" xfId="1525"/>
    <cellStyle name="40% - 强调文字颜色 2 3" xfId="1526"/>
    <cellStyle name="60% - 强调文字颜色 5 2 4 2" xfId="1527"/>
    <cellStyle name="差 2 3 2 2" xfId="1528"/>
    <cellStyle name="输入 2 2 2 2" xfId="1529"/>
    <cellStyle name="链接单元格 3 4" xfId="1530"/>
    <cellStyle name="警告文本 3 5" xfId="1531"/>
    <cellStyle name="适中 3 2 3" xfId="1532"/>
    <cellStyle name="标题 3 3 2 3" xfId="1533"/>
    <cellStyle name="60% - 强调文字颜色 4 3 2 2 2" xfId="1534"/>
    <cellStyle name="40% - 强调文字颜色 3 3" xfId="1535"/>
    <cellStyle name="注释 2 3 2" xfId="1536"/>
    <cellStyle name="标题 3 2 2 3 2" xfId="1537"/>
    <cellStyle name="常规 6 2 4" xfId="1538"/>
    <cellStyle name="检查单元格 3 2 4" xfId="1539"/>
    <cellStyle name="标题 2 3 5" xfId="1540"/>
    <cellStyle name="输入 2" xfId="1541"/>
    <cellStyle name="常规 3 3 4 2" xfId="1542"/>
    <cellStyle name="60% - 强调文字颜色 3 2 2 3 2" xfId="1543"/>
    <cellStyle name="常规 14" xfId="1544"/>
    <cellStyle name="适中 3 3 3" xfId="1545"/>
    <cellStyle name="常规 10 2 3 2" xfId="1546"/>
    <cellStyle name="20% - 强调文字颜色 2 2 3 2" xfId="1547"/>
    <cellStyle name="40% - 强调文字颜色 3 3 2 2 2" xfId="1548"/>
    <cellStyle name="20% - 强调文字颜色 5 3" xfId="1549"/>
    <cellStyle name="60% - 强调文字颜色 6 2 2 3" xfId="1550"/>
    <cellStyle name="常规 2 4 2 3" xfId="1551"/>
    <cellStyle name="好 3 2 2 3" xfId="1552"/>
    <cellStyle name="输入" xfId="1553" builtinId="20"/>
    <cellStyle name="常规 3 3 4" xfId="1554"/>
    <cellStyle name="60% - 强调文字颜色 6 2 4 2" xfId="1555"/>
    <cellStyle name="常规 2 4 4 2" xfId="1556"/>
    <cellStyle name="20% - 强调文字颜色 4 2 2 3" xfId="1557"/>
    <cellStyle name="常规 8 2 2 2 2" xfId="1558"/>
    <cellStyle name="警告文本 2 2 3" xfId="1559"/>
    <cellStyle name="输入 3 2 3 2" xfId="1560"/>
    <cellStyle name="20% - 强调文字颜色 1 2 2 2" xfId="1561"/>
    <cellStyle name="常规 7 3 2" xfId="1562"/>
    <cellStyle name="计算 2" xfId="1563"/>
    <cellStyle name="标题 2 3 3 2" xfId="1564"/>
    <cellStyle name="检查单元格 3 2 2 2" xfId="1565"/>
    <cellStyle name="千位分隔" xfId="1566" builtinId="3"/>
    <cellStyle name="强调文字颜色 3 3 3 2" xfId="1567"/>
    <cellStyle name="常规 2 3 2 3" xfId="1568"/>
    <cellStyle name="差 3 2 2 2" xfId="1569"/>
    <cellStyle name="60% - 强调文字颜色 6 3 3" xfId="1570"/>
    <cellStyle name="常规 2 5 3" xfId="1571"/>
    <cellStyle name="60% - 强调文字颜色 1 2 3" xfId="1572"/>
    <cellStyle name="标题 4" xfId="1573" builtinId="19"/>
    <cellStyle name="常规 3 2 2 2 2 2" xfId="1574"/>
    <cellStyle name="强调文字颜色 1 3 2 2" xfId="1575"/>
    <cellStyle name="60% - 强调文字颜色 5 2 2" xfId="1576"/>
    <cellStyle name="常规 5 2 2 3" xfId="1577"/>
    <cellStyle name="60% - 强调文字颜色 5 3 3 2 2" xfId="1578"/>
    <cellStyle name="标题 6 2 2 2" xfId="1579"/>
    <cellStyle name="常规 3 2 5" xfId="1580"/>
    <cellStyle name="40% - 强调文字颜色 6 3 5" xfId="1581"/>
    <cellStyle name="标题 5 2 2" xfId="1582"/>
    <cellStyle name="40% - 强调文字颜色 3 2 4" xfId="1583"/>
    <cellStyle name="60% - 强调文字颜色 1 3 2 3" xfId="1584"/>
    <cellStyle name="检查单元格 3 4" xfId="1585"/>
    <cellStyle name="60% - 强调文字颜色 2 2 2" xfId="1586"/>
    <cellStyle name="汇总 3 2 2 2 2" xfId="1587"/>
    <cellStyle name="解释性文本 2 2" xfId="1588"/>
    <cellStyle name="40% - 强调文字颜色 2 2 2" xfId="1589"/>
    <cellStyle name="汇总 3 5" xfId="1590"/>
    <cellStyle name="20% - 强调文字颜色 5 3 3 3" xfId="1591"/>
    <cellStyle name="检查单元格 2 4 2" xfId="1592"/>
    <cellStyle name="20% - 强调文字颜色 1 3 2" xfId="1593"/>
    <cellStyle name="20% - 强调文字颜色 2 3 2 2 2" xfId="1594"/>
    <cellStyle name="强调文字颜色 2 2 2 4" xfId="1595"/>
    <cellStyle name="警告文本 2 2 3 2" xfId="1596"/>
    <cellStyle name="40% - 强调文字颜色 6 3 2 4" xfId="1597"/>
    <cellStyle name="输出 2 3 3" xfId="1598"/>
    <cellStyle name="输入 2 3 2 2" xfId="1599"/>
    <cellStyle name="标题 1 2" xfId="1600"/>
    <cellStyle name="常规 2 3 6" xfId="1601"/>
    <cellStyle name="常规 7 2 2 2 2" xfId="1602"/>
    <cellStyle name="链接单元格 2" xfId="1603"/>
    <cellStyle name="解释性文本 3 2 2 3" xfId="1604"/>
    <cellStyle name="60% - 强调文字颜色 2 3 2 2 3" xfId="1605"/>
    <cellStyle name="常规 6 3" xfId="1606"/>
    <cellStyle name="强调文字颜色 5 2 2 3" xfId="1607"/>
    <cellStyle name="常规 13 3 2" xfId="1608"/>
    <cellStyle name="标题 4 3 2 2" xfId="1609"/>
    <cellStyle name="标题 4 3 2 3 2" xfId="1610"/>
    <cellStyle name="输出 2 2 4" xfId="1611"/>
    <cellStyle name="警告文本 2 2 2 3" xfId="1612"/>
    <cellStyle name="标题 5 2 2 2 2" xfId="1613"/>
    <cellStyle name="强调文字颜色 5 3 2 4" xfId="1614"/>
    <cellStyle name="常规 10 3 2" xfId="1615"/>
    <cellStyle name="60% - 强调文字颜色 4 2 3" xfId="1616"/>
    <cellStyle name="强调文字颜色 5 2" xfId="1617"/>
    <cellStyle name="强调文字颜色 1 2 2 3" xfId="1618"/>
    <cellStyle name="常规 3 3" xfId="1619"/>
    <cellStyle name="20% - 强调文字颜色 6 3 3" xfId="1620"/>
    <cellStyle name="常规 6 2 3 2" xfId="1621"/>
    <cellStyle name="60% - 强调文字颜色 5 2 3 2 2" xfId="1622"/>
    <cellStyle name="常规 4 2 2 3" xfId="1623"/>
    <cellStyle name="40% - 强调文字颜色 1 3 2" xfId="1624"/>
    <cellStyle name="40% - 强调文字颜色 5 3 3 3" xfId="1625"/>
    <cellStyle name="60% - 强调文字颜色 1 2 2 3 2" xfId="1626"/>
    <cellStyle name="强调文字颜色 1 3 2 3 2" xfId="1627"/>
    <cellStyle name="常规 11 3 2 2" xfId="1628"/>
    <cellStyle name="强调文字颜色 4 3 2" xfId="1629"/>
    <cellStyle name="强调文字颜色 1 3 2 4" xfId="1630"/>
    <cellStyle name="60% - 强调文字颜色 5 2 4" xfId="1631"/>
    <cellStyle name="差 2 3 2" xfId="1632"/>
    <cellStyle name="标题 3 2 4 2" xfId="1633"/>
    <cellStyle name="常规 11 3 3" xfId="1634"/>
    <cellStyle name="20% - 强调文字颜色 2 2 2 4" xfId="1635"/>
    <cellStyle name="40% - 强调文字颜色 2 3 4 2" xfId="1636"/>
    <cellStyle name="40% - 强调文字颜色 6 3 4" xfId="1637"/>
    <cellStyle name="40% - 强调文字颜色 4 3 3 2 2" xfId="1638"/>
    <cellStyle name="20% - 强调文字颜色 4 3 3 3" xfId="1639"/>
    <cellStyle name="60% - 强调文字颜色 5 2 3 2" xfId="1640"/>
    <cellStyle name="40% - 强调文字颜色 1 3" xfId="1641"/>
    <cellStyle name="60% - 强调文字颜色 4 3 2" xfId="1642"/>
    <cellStyle name="强调文字颜色 1 2 3 2" xfId="1643"/>
    <cellStyle name="常规 3 4 2 3 2" xfId="1644"/>
    <cellStyle name="20% - 强调文字颜色 6 3 3 2 2" xfId="1645"/>
    <cellStyle name="常规 3 3 2 2" xfId="1646"/>
    <cellStyle name="差 3 4" xfId="1647"/>
    <cellStyle name="20% - 强调文字颜色 6 2 2 2 2" xfId="1648"/>
    <cellStyle name="常规 2 2 2 2" xfId="1649"/>
    <cellStyle name="40% - 强调文字颜色 5 3 2 2" xfId="1650"/>
    <cellStyle name="40% - 强调文字颜色 5 2" xfId="1651"/>
    <cellStyle name="常规 2 3 3 3" xfId="1652"/>
    <cellStyle name="强调文字颜色 3 3 2 3" xfId="1653"/>
    <cellStyle name="输入 3 3" xfId="1654"/>
    <cellStyle name="汇总 2 2 3 2" xfId="1655"/>
    <cellStyle name="好 3 3 2" xfId="1656"/>
    <cellStyle name="常规 13 2 3" xfId="1657"/>
    <cellStyle name="链接单元格 2 2" xfId="1658"/>
    <cellStyle name="警告文本 2 3" xfId="1659"/>
    <cellStyle name="20% - 强调文字颜色 4 2 2 3 2" xfId="1660"/>
    <cellStyle name="输入 3 4" xfId="1661"/>
    <cellStyle name="标题 4 3 4 2" xfId="1662"/>
    <cellStyle name="20% - 强调文字颜色 6 3 3 3" xfId="1663"/>
    <cellStyle name="常规 3 3 3" xfId="1664"/>
    <cellStyle name="常规 3 4 2 4" xfId="1665"/>
    <cellStyle name="注释 3 2 2" xfId="1666"/>
    <cellStyle name="40% - 强调文字颜色 6 2 2 3" xfId="1667"/>
    <cellStyle name="40% - 强调文字颜色 2 3 2" xfId="1668"/>
    <cellStyle name="注释 2 2 2 2" xfId="1669"/>
    <cellStyle name="常规 8 2 2 3" xfId="1670"/>
    <cellStyle name="20% - 强调文字颜色 4 2 3 3" xfId="1671"/>
    <cellStyle name="标题 2" xfId="1672" builtinId="17"/>
    <cellStyle name="输入 2 3 3" xfId="1673"/>
    <cellStyle name="标题 1 3 2 3 2" xfId="1674"/>
    <cellStyle name="20% - 强调文字颜色 2 2 4" xfId="1675"/>
    <cellStyle name="警告文本 3 3 2 2" xfId="1676"/>
    <cellStyle name="链接单元格 3 2 2 2" xfId="16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25&#24180;/2025&#24180;&#25919;&#24220;&#39044;&#31639;/&#39044;&#31639;&#25253;&#21578;//data/2025&#24180;/2025&#24180;&#25919;&#24220;&#39044;&#31639;/&#39044;&#31639;&#25253;&#21578;/F:/data/2024&#24180;/&#39044;&#31639;&#33609;&#26696;/&#39044;&#31639;&#25253;&#21578;/2024.1.5-&#25490;&#29256;//data/2024&#24180;/&#39044;&#31639;&#33609;&#26696;/&#39044;&#31639;&#25253;&#21578;//data/2023&#24180;/&#39044;&#31639;&#35843;&#25972;/&#35843;&#259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25&#24180;/2025&#24180;&#25919;&#24220;&#39044;&#31639;/&#39044;&#31639;&#25253;&#21578;//data/2025&#24180;/2025&#24180;&#25919;&#24220;&#39044;&#31639;/&#20844;&#20849;&#39033;&#30446;/2025&#24180;&#20844;&#20849;&#39044;&#31639;&#38656;&#27714;&#34920;.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25&#24180;/2025&#24180;&#25919;&#24220;&#39044;&#31639;/&#20844;&#20849;&#39033;&#30446;/2025&#24180;&#20844;&#20849;&#39044;&#31639;&#38656;&#27714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  <sheetName val="一般公共预算"/>
      <sheetName val="基金"/>
      <sheetName val="国资"/>
    </sheetNames>
    <sheetDataSet>
      <sheetData sheetId="0">
        <row r="26">
          <cell r="E26">
            <v>726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"/>
      <sheetName val="2024年收支预计"/>
      <sheetName val="2025年盘子"/>
      <sheetName val="公共项目"/>
      <sheetName val="上级补助"/>
      <sheetName val="基金列支"/>
    </sheetNames>
    <sheetDataSet>
      <sheetData sheetId="0"/>
      <sheetData sheetId="1">
        <row r="6">
          <cell r="B6">
            <v>30007</v>
          </cell>
        </row>
        <row r="8">
          <cell r="B8">
            <v>5732</v>
          </cell>
        </row>
        <row r="14">
          <cell r="B14">
            <v>94297</v>
          </cell>
        </row>
        <row r="27">
          <cell r="B27">
            <v>36652</v>
          </cell>
        </row>
        <row r="28">
          <cell r="B28">
            <v>8443</v>
          </cell>
        </row>
        <row r="31">
          <cell r="B31">
            <v>31835</v>
          </cell>
        </row>
        <row r="32">
          <cell r="B32">
            <v>1867</v>
          </cell>
        </row>
        <row r="33">
          <cell r="B33">
            <v>8358</v>
          </cell>
        </row>
        <row r="34">
          <cell r="B34">
            <v>45469</v>
          </cell>
        </row>
        <row r="38">
          <cell r="B38">
            <v>50365</v>
          </cell>
        </row>
        <row r="42">
          <cell r="B42">
            <v>18700</v>
          </cell>
        </row>
        <row r="43">
          <cell r="B43">
            <v>67900</v>
          </cell>
        </row>
        <row r="44">
          <cell r="B44">
            <v>31169</v>
          </cell>
        </row>
        <row r="45">
          <cell r="B45">
            <v>14190</v>
          </cell>
        </row>
        <row r="47">
          <cell r="B47">
            <v>57822</v>
          </cell>
        </row>
      </sheetData>
      <sheetData sheetId="2">
        <row r="27">
          <cell r="B27">
            <v>35000</v>
          </cell>
        </row>
        <row r="28">
          <cell r="B28">
            <v>8000</v>
          </cell>
        </row>
        <row r="31">
          <cell r="B31">
            <v>35000</v>
          </cell>
        </row>
        <row r="32">
          <cell r="B32">
            <v>1850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"/>
      <sheetName val="2024年收支预计"/>
      <sheetName val="2025年盘子"/>
      <sheetName val="公共项目"/>
      <sheetName val="上级补助"/>
      <sheetName val="基金列支"/>
      <sheetName val="Sheet1"/>
    </sheetNames>
    <sheetDataSet>
      <sheetData sheetId="0"/>
      <sheetData sheetId="1"/>
      <sheetData sheetId="2">
        <row r="8">
          <cell r="B8">
            <v>5732</v>
          </cell>
        </row>
        <row r="14">
          <cell r="B14">
            <v>102060.9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Z45"/>
  <sheetViews>
    <sheetView showZeros="0" workbookViewId="0">
      <selection activeCell="L4" sqref="L4"/>
    </sheetView>
  </sheetViews>
  <sheetFormatPr defaultColWidth="9" defaultRowHeight="13.5"/>
  <cols>
    <col min="1" max="1" width="38" style="96" customWidth="true"/>
    <col min="2" max="2" width="9.375" style="96" customWidth="true"/>
    <col min="3" max="4" width="9.25" style="96" hidden="true" customWidth="true" outlineLevel="1"/>
    <col min="5" max="5" width="9.25" style="96" customWidth="true" collapsed="true"/>
    <col min="6" max="6" width="10.6333333333333" style="96" customWidth="true"/>
    <col min="7" max="7" width="13.5" style="96" customWidth="true"/>
    <col min="8" max="8" width="29.75" style="96" customWidth="true"/>
    <col min="9" max="9" width="10.625" style="96" customWidth="true"/>
    <col min="10" max="11" width="9" style="96" hidden="true" customWidth="true" outlineLevel="1"/>
    <col min="12" max="12" width="8.25" style="96" customWidth="true" collapsed="true"/>
    <col min="13" max="13" width="10.375" style="96" customWidth="true"/>
    <col min="14" max="14" width="5.875" style="96" customWidth="true"/>
    <col min="15" max="15" width="9.13333333333333" style="96" hidden="true" customWidth="true" outlineLevel="1"/>
    <col min="16" max="16" width="8" style="96" hidden="true" customWidth="true" outlineLevel="1"/>
    <col min="17" max="17" width="7.63333333333333" style="96" hidden="true" customWidth="true" outlineLevel="1"/>
    <col min="18" max="18" width="9.75" style="96" hidden="true" customWidth="true" outlineLevel="1"/>
    <col min="19" max="19" width="7.38333333333333" style="96" hidden="true" customWidth="true" outlineLevel="1"/>
    <col min="20" max="20" width="9.88333333333333" style="96" hidden="true" customWidth="true" outlineLevel="1"/>
    <col min="21" max="22" width="9" style="96" hidden="true" outlineLevel="1"/>
    <col min="23" max="23" width="11.5" style="96" hidden="true" outlineLevel="1"/>
    <col min="24" max="24" width="12.6333333333333" style="96" hidden="true" outlineLevel="1"/>
    <col min="25" max="25" width="9" style="96" collapsed="true"/>
    <col min="26" max="26" width="12.625" style="96"/>
    <col min="27" max="27" width="11.5" style="96"/>
    <col min="28" max="16384" width="9" style="96"/>
  </cols>
  <sheetData>
    <row r="1" s="96" customFormat="true" spans="1:1">
      <c r="A1" s="162" t="s">
        <v>0</v>
      </c>
    </row>
    <row r="2" s="96" customFormat="true" ht="24" customHeight="true" spans="1:17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96">
        <f>E7-45500</f>
        <v>-15493</v>
      </c>
      <c r="P2" s="96">
        <f>O2-B7</f>
        <v>-88393</v>
      </c>
      <c r="Q2" s="96">
        <f>P2/B7</f>
        <v>-1.21252400548697</v>
      </c>
    </row>
    <row r="3" s="96" customFormat="true" spans="1:14">
      <c r="A3" s="164"/>
      <c r="B3" s="165"/>
      <c r="C3" s="165"/>
      <c r="D3" s="165"/>
      <c r="E3" s="165"/>
      <c r="F3" s="165"/>
      <c r="G3" s="165"/>
      <c r="H3" s="165"/>
      <c r="I3" s="112"/>
      <c r="J3" s="112"/>
      <c r="K3" s="112"/>
      <c r="L3" s="112"/>
      <c r="M3" s="181" t="s">
        <v>2</v>
      </c>
      <c r="N3" s="181"/>
    </row>
    <row r="4" s="96" customFormat="true" ht="42" customHeight="true" spans="1:24">
      <c r="A4" s="166" t="s">
        <v>3</v>
      </c>
      <c r="B4" s="166" t="s">
        <v>4</v>
      </c>
      <c r="C4" s="166" t="s">
        <v>5</v>
      </c>
      <c r="D4" s="166" t="s">
        <v>6</v>
      </c>
      <c r="E4" s="158" t="s">
        <v>7</v>
      </c>
      <c r="F4" s="166" t="s">
        <v>8</v>
      </c>
      <c r="G4" s="166" t="s">
        <v>9</v>
      </c>
      <c r="H4" s="166" t="s">
        <v>3</v>
      </c>
      <c r="I4" s="166" t="s">
        <v>4</v>
      </c>
      <c r="J4" s="166" t="s">
        <v>5</v>
      </c>
      <c r="K4" s="166" t="s">
        <v>6</v>
      </c>
      <c r="L4" s="158" t="s">
        <v>7</v>
      </c>
      <c r="M4" s="166" t="s">
        <v>8</v>
      </c>
      <c r="N4" s="166" t="s">
        <v>9</v>
      </c>
      <c r="O4" s="96" t="s">
        <v>10</v>
      </c>
      <c r="P4" s="96" t="s">
        <v>11</v>
      </c>
      <c r="Q4" s="96" t="s">
        <v>12</v>
      </c>
      <c r="R4" s="96" t="s">
        <v>13</v>
      </c>
      <c r="S4" s="96" t="s">
        <v>14</v>
      </c>
      <c r="T4" s="96" t="s">
        <v>15</v>
      </c>
      <c r="U4" s="96" t="s">
        <v>11</v>
      </c>
      <c r="V4" s="96" t="s">
        <v>12</v>
      </c>
      <c r="W4" s="96" t="s">
        <v>13</v>
      </c>
      <c r="X4" s="96" t="s">
        <v>14</v>
      </c>
    </row>
    <row r="5" s="96" customFormat="true" ht="47" customHeight="true" spans="1:26">
      <c r="A5" s="105" t="s">
        <v>16</v>
      </c>
      <c r="B5" s="103">
        <f>B6+B7</f>
        <v>104059</v>
      </c>
      <c r="C5" s="103">
        <f>C6+C7</f>
        <v>62073</v>
      </c>
      <c r="D5" s="103">
        <f>D6+D7</f>
        <v>62073</v>
      </c>
      <c r="E5" s="103">
        <f>E6+E7</f>
        <v>59359</v>
      </c>
      <c r="F5" s="101">
        <f t="shared" ref="F5:F10" si="0">IFERROR(((E5/B5)-1)*100,"")</f>
        <v>-42.9563997347658</v>
      </c>
      <c r="G5" s="170"/>
      <c r="H5" s="171" t="s">
        <v>17</v>
      </c>
      <c r="I5" s="169">
        <f>SUM(I6:I27)</f>
        <v>287114</v>
      </c>
      <c r="J5" s="169">
        <v>278300</v>
      </c>
      <c r="K5" s="169">
        <v>297661</v>
      </c>
      <c r="L5" s="169">
        <f>SUM(L6:L27)</f>
        <v>273052</v>
      </c>
      <c r="M5" s="101">
        <f>IFERROR(((L5/I5)-1)*100,"")</f>
        <v>-4.89770613763174</v>
      </c>
      <c r="N5" s="182"/>
      <c r="O5" s="96">
        <f>E5-C5</f>
        <v>-2714</v>
      </c>
      <c r="P5" s="96">
        <f>E5-D5</f>
        <v>-2714</v>
      </c>
      <c r="Q5" s="96">
        <f>E5-B5</f>
        <v>-44700</v>
      </c>
      <c r="R5" s="185">
        <f>E5/C5</f>
        <v>0.956277286420827</v>
      </c>
      <c r="S5" s="185">
        <f>E5/D5</f>
        <v>0.956277286420827</v>
      </c>
      <c r="T5" s="96">
        <f>L5-J5</f>
        <v>-5248</v>
      </c>
      <c r="U5" s="96">
        <f>L5-K5</f>
        <v>-24609</v>
      </c>
      <c r="V5" s="96">
        <f>L5-I5</f>
        <v>-14062</v>
      </c>
      <c r="W5" s="185">
        <f>L5/J5</f>
        <v>0.981142651814589</v>
      </c>
      <c r="X5" s="185">
        <f>L5/K5</f>
        <v>0.917325413809669</v>
      </c>
      <c r="Z5" s="185"/>
    </row>
    <row r="6" s="96" customFormat="true" ht="22" customHeight="true" spans="1:26">
      <c r="A6" s="102" t="s">
        <v>18</v>
      </c>
      <c r="B6" s="103">
        <v>31159</v>
      </c>
      <c r="C6" s="167">
        <v>33652</v>
      </c>
      <c r="D6" s="167">
        <v>33652</v>
      </c>
      <c r="E6" s="103">
        <v>29352</v>
      </c>
      <c r="F6" s="101">
        <f t="shared" si="0"/>
        <v>-5.7992875252736</v>
      </c>
      <c r="G6" s="170"/>
      <c r="H6" s="114" t="s">
        <v>19</v>
      </c>
      <c r="I6" s="86">
        <v>29527</v>
      </c>
      <c r="J6" s="167"/>
      <c r="K6" s="178"/>
      <c r="L6" s="86">
        <v>28363</v>
      </c>
      <c r="M6" s="101">
        <f t="shared" ref="M6:M28" si="1">IFERROR(((L6/I6)-1)*100,"")</f>
        <v>-3.94215463812781</v>
      </c>
      <c r="N6" s="182"/>
      <c r="O6" s="96">
        <f>E6-C6</f>
        <v>-4300</v>
      </c>
      <c r="P6" s="96">
        <f>E6-D6</f>
        <v>-4300</v>
      </c>
      <c r="Q6" s="96">
        <f>E6-B6</f>
        <v>-1807</v>
      </c>
      <c r="R6" s="185">
        <f>E6/C6</f>
        <v>0.872221561868537</v>
      </c>
      <c r="S6" s="185">
        <f>E6/D6</f>
        <v>0.872221561868537</v>
      </c>
      <c r="W6" s="185"/>
      <c r="X6" s="185"/>
      <c r="Z6" s="185"/>
    </row>
    <row r="7" s="96" customFormat="true" ht="44" customHeight="true" spans="1:26">
      <c r="A7" s="102" t="s">
        <v>20</v>
      </c>
      <c r="B7" s="103">
        <v>72900</v>
      </c>
      <c r="C7" s="167">
        <v>28421</v>
      </c>
      <c r="D7" s="167">
        <v>28421</v>
      </c>
      <c r="E7" s="103">
        <f>'[2]2024年收支预计'!$B$6</f>
        <v>30007</v>
      </c>
      <c r="F7" s="101">
        <f t="shared" si="0"/>
        <v>-58.838134430727</v>
      </c>
      <c r="G7" s="170"/>
      <c r="H7" s="114" t="s">
        <v>21</v>
      </c>
      <c r="I7" s="86">
        <v>385</v>
      </c>
      <c r="J7" s="167"/>
      <c r="K7" s="178"/>
      <c r="L7" s="86">
        <v>181</v>
      </c>
      <c r="M7" s="101">
        <f t="shared" si="1"/>
        <v>-52.987012987013</v>
      </c>
      <c r="N7" s="182"/>
      <c r="O7" s="96">
        <f>E7-C7</f>
        <v>1586</v>
      </c>
      <c r="P7" s="96">
        <f>E7-D7</f>
        <v>1586</v>
      </c>
      <c r="Q7" s="96">
        <f>E7-B7</f>
        <v>-42893</v>
      </c>
      <c r="R7" s="185">
        <f>E7/C7</f>
        <v>1.05580380704409</v>
      </c>
      <c r="S7" s="185">
        <f>E7/D7</f>
        <v>1.05580380704409</v>
      </c>
      <c r="W7" s="185"/>
      <c r="X7" s="185"/>
      <c r="Z7" s="185"/>
    </row>
    <row r="8" s="96" customFormat="true" ht="22" customHeight="true" spans="1:24">
      <c r="A8" s="105" t="s">
        <v>22</v>
      </c>
      <c r="B8" s="103">
        <f>B9+B10</f>
        <v>150195</v>
      </c>
      <c r="C8" s="103">
        <f>C9+C10</f>
        <v>161639</v>
      </c>
      <c r="D8" s="103">
        <f>D9+D10</f>
        <v>151639</v>
      </c>
      <c r="E8" s="103">
        <f>E9+E10</f>
        <v>136681</v>
      </c>
      <c r="F8" s="101">
        <f t="shared" si="0"/>
        <v>-8.99763640600553</v>
      </c>
      <c r="G8" s="170"/>
      <c r="H8" s="114" t="s">
        <v>23</v>
      </c>
      <c r="I8" s="86">
        <v>13560</v>
      </c>
      <c r="J8" s="167"/>
      <c r="K8" s="178"/>
      <c r="L8" s="86">
        <v>10952</v>
      </c>
      <c r="M8" s="101">
        <f t="shared" si="1"/>
        <v>-19.2330383480826</v>
      </c>
      <c r="N8" s="182"/>
      <c r="O8" s="96">
        <f t="shared" ref="O8:O16" si="2">E8-C8</f>
        <v>-24958</v>
      </c>
      <c r="P8" s="96">
        <f t="shared" ref="P8:P16" si="3">E8-D8</f>
        <v>-14958</v>
      </c>
      <c r="Q8" s="96">
        <f t="shared" ref="Q8:Q16" si="4">E8-B8</f>
        <v>-13514</v>
      </c>
      <c r="R8" s="185">
        <f t="shared" ref="R8:R16" si="5">E8/C8</f>
        <v>0.845594194470394</v>
      </c>
      <c r="S8" s="185">
        <f t="shared" ref="S8:S16" si="6">E8/D8</f>
        <v>0.901357830109668</v>
      </c>
      <c r="W8" s="185"/>
      <c r="X8" s="185"/>
    </row>
    <row r="9" s="96" customFormat="true" ht="22" customHeight="true" spans="1:24">
      <c r="A9" s="102" t="s">
        <v>24</v>
      </c>
      <c r="B9" s="103">
        <v>120862</v>
      </c>
      <c r="C9" s="167">
        <v>121639</v>
      </c>
      <c r="D9" s="167">
        <v>111639</v>
      </c>
      <c r="E9" s="103">
        <f>'[2]2024年收支预计'!$B$8+'[2]2024年收支预计'!$B$14</f>
        <v>100029</v>
      </c>
      <c r="F9" s="101">
        <f t="shared" si="0"/>
        <v>-17.237014115272</v>
      </c>
      <c r="G9" s="170"/>
      <c r="H9" s="114" t="s">
        <v>25</v>
      </c>
      <c r="I9" s="86">
        <v>31186</v>
      </c>
      <c r="J9" s="167"/>
      <c r="K9" s="178"/>
      <c r="L9" s="86">
        <v>31268</v>
      </c>
      <c r="M9" s="101">
        <f t="shared" si="1"/>
        <v>0.262938498043996</v>
      </c>
      <c r="N9" s="182"/>
      <c r="O9" s="96">
        <f t="shared" si="2"/>
        <v>-21610</v>
      </c>
      <c r="P9" s="96">
        <f t="shared" si="3"/>
        <v>-11610</v>
      </c>
      <c r="Q9" s="96">
        <f t="shared" si="4"/>
        <v>-20833</v>
      </c>
      <c r="R9" s="185">
        <f t="shared" si="5"/>
        <v>0.822343162965825</v>
      </c>
      <c r="S9" s="185">
        <f t="shared" si="6"/>
        <v>0.896004084594093</v>
      </c>
      <c r="W9" s="185"/>
      <c r="X9" s="185"/>
    </row>
    <row r="10" s="96" customFormat="true" ht="22" customHeight="true" spans="1:24">
      <c r="A10" s="102" t="s">
        <v>26</v>
      </c>
      <c r="B10" s="103">
        <v>29333</v>
      </c>
      <c r="C10" s="167">
        <v>40000</v>
      </c>
      <c r="D10" s="167">
        <v>40000</v>
      </c>
      <c r="E10" s="103">
        <f>'[2]2024年收支预计'!$B$27</f>
        <v>36652</v>
      </c>
      <c r="F10" s="101">
        <f t="shared" si="0"/>
        <v>24.9514199024989</v>
      </c>
      <c r="G10" s="170"/>
      <c r="H10" s="114" t="s">
        <v>27</v>
      </c>
      <c r="I10" s="86">
        <v>7757</v>
      </c>
      <c r="J10" s="167"/>
      <c r="K10" s="178"/>
      <c r="L10" s="86">
        <v>7486</v>
      </c>
      <c r="M10" s="101">
        <f t="shared" si="1"/>
        <v>-3.49361866701045</v>
      </c>
      <c r="N10" s="182"/>
      <c r="O10" s="96">
        <f t="shared" si="2"/>
        <v>-3348</v>
      </c>
      <c r="P10" s="96">
        <f t="shared" si="3"/>
        <v>-3348</v>
      </c>
      <c r="Q10" s="96">
        <f t="shared" si="4"/>
        <v>7319</v>
      </c>
      <c r="R10" s="185">
        <f t="shared" si="5"/>
        <v>0.9163</v>
      </c>
      <c r="S10" s="185">
        <f t="shared" si="6"/>
        <v>0.9163</v>
      </c>
      <c r="W10" s="185"/>
      <c r="X10" s="185"/>
    </row>
    <row r="11" s="96" customFormat="true" ht="22" customHeight="true" spans="1:24">
      <c r="A11" s="105" t="s">
        <v>28</v>
      </c>
      <c r="B11" s="103">
        <f>B12+B13</f>
        <v>63707</v>
      </c>
      <c r="C11" s="103">
        <f>C12+C13</f>
        <v>0</v>
      </c>
      <c r="D11" s="103">
        <f>D12+D13</f>
        <v>69065</v>
      </c>
      <c r="E11" s="103">
        <f>E12+E13</f>
        <v>69065</v>
      </c>
      <c r="F11" s="101"/>
      <c r="G11" s="172"/>
      <c r="H11" s="114" t="s">
        <v>29</v>
      </c>
      <c r="I11" s="86">
        <v>5306</v>
      </c>
      <c r="J11" s="167"/>
      <c r="K11" s="178"/>
      <c r="L11" s="86">
        <v>5080</v>
      </c>
      <c r="M11" s="101">
        <f t="shared" si="1"/>
        <v>-4.25932906143988</v>
      </c>
      <c r="N11" s="182"/>
      <c r="O11" s="96">
        <f t="shared" si="2"/>
        <v>69065</v>
      </c>
      <c r="P11" s="96">
        <f t="shared" si="3"/>
        <v>0</v>
      </c>
      <c r="Q11" s="96">
        <f t="shared" si="4"/>
        <v>5358</v>
      </c>
      <c r="R11" s="185" t="e">
        <f t="shared" si="5"/>
        <v>#DIV/0!</v>
      </c>
      <c r="S11" s="185">
        <f t="shared" si="6"/>
        <v>1</v>
      </c>
      <c r="W11" s="185"/>
      <c r="X11" s="185"/>
    </row>
    <row r="12" s="96" customFormat="true" ht="22" customHeight="true" spans="1:24">
      <c r="A12" s="106" t="s">
        <v>30</v>
      </c>
      <c r="B12" s="103">
        <v>56709</v>
      </c>
      <c r="C12" s="103"/>
      <c r="D12" s="103">
        <v>50365</v>
      </c>
      <c r="E12" s="103">
        <f>'[2]2024年收支预计'!$B$38</f>
        <v>50365</v>
      </c>
      <c r="F12" s="101"/>
      <c r="G12" s="173"/>
      <c r="H12" s="115" t="s">
        <v>31</v>
      </c>
      <c r="I12" s="86">
        <v>41369</v>
      </c>
      <c r="J12" s="167"/>
      <c r="K12" s="178"/>
      <c r="L12" s="86">
        <v>42024</v>
      </c>
      <c r="M12" s="101">
        <f t="shared" si="1"/>
        <v>1.58331117503445</v>
      </c>
      <c r="N12" s="182"/>
      <c r="O12" s="96">
        <f t="shared" si="2"/>
        <v>50365</v>
      </c>
      <c r="P12" s="96">
        <f t="shared" si="3"/>
        <v>0</v>
      </c>
      <c r="Q12" s="96">
        <f t="shared" si="4"/>
        <v>-6344</v>
      </c>
      <c r="R12" s="185" t="e">
        <f t="shared" si="5"/>
        <v>#DIV/0!</v>
      </c>
      <c r="S12" s="185">
        <f t="shared" si="6"/>
        <v>1</v>
      </c>
      <c r="W12" s="185"/>
      <c r="X12" s="185"/>
    </row>
    <row r="13" s="96" customFormat="true" ht="22" customHeight="true" spans="1:24">
      <c r="A13" s="106" t="s">
        <v>32</v>
      </c>
      <c r="B13" s="103">
        <v>6998</v>
      </c>
      <c r="C13" s="167"/>
      <c r="D13" s="167">
        <v>18700</v>
      </c>
      <c r="E13" s="103">
        <f>'[2]2024年收支预计'!$B$42</f>
        <v>18700</v>
      </c>
      <c r="F13" s="101">
        <f>IFERROR(((E13/B13)-1)*100,"")</f>
        <v>167.219205487282</v>
      </c>
      <c r="G13" s="173"/>
      <c r="H13" s="115" t="s">
        <v>33</v>
      </c>
      <c r="I13" s="86">
        <v>22663</v>
      </c>
      <c r="J13" s="167"/>
      <c r="K13" s="178"/>
      <c r="L13" s="86">
        <v>16291</v>
      </c>
      <c r="M13" s="101">
        <f t="shared" si="1"/>
        <v>-28.1163129329745</v>
      </c>
      <c r="N13" s="182"/>
      <c r="O13" s="96">
        <f t="shared" si="2"/>
        <v>18700</v>
      </c>
      <c r="P13" s="96">
        <f t="shared" si="3"/>
        <v>0</v>
      </c>
      <c r="Q13" s="96">
        <f t="shared" si="4"/>
        <v>11702</v>
      </c>
      <c r="R13" s="185" t="e">
        <f t="shared" si="5"/>
        <v>#DIV/0!</v>
      </c>
      <c r="S13" s="185">
        <f t="shared" si="6"/>
        <v>1</v>
      </c>
      <c r="W13" s="185"/>
      <c r="X13" s="185"/>
    </row>
    <row r="14" s="96" customFormat="true" ht="22" customHeight="true" spans="1:24">
      <c r="A14" s="105" t="s">
        <v>34</v>
      </c>
      <c r="B14" s="103">
        <v>27382</v>
      </c>
      <c r="C14" s="103">
        <v>31169</v>
      </c>
      <c r="D14" s="103">
        <v>31169</v>
      </c>
      <c r="E14" s="103">
        <f>'[2]2024年收支预计'!$B$44</f>
        <v>31169</v>
      </c>
      <c r="F14" s="101"/>
      <c r="G14" s="173"/>
      <c r="H14" s="115" t="s">
        <v>35</v>
      </c>
      <c r="I14" s="86">
        <v>10989</v>
      </c>
      <c r="J14" s="167"/>
      <c r="K14" s="178"/>
      <c r="L14" s="86">
        <v>7506</v>
      </c>
      <c r="M14" s="101">
        <f t="shared" si="1"/>
        <v>-31.6953316953317</v>
      </c>
      <c r="N14" s="182"/>
      <c r="O14" s="96">
        <f t="shared" si="2"/>
        <v>0</v>
      </c>
      <c r="P14" s="96">
        <f t="shared" si="3"/>
        <v>0</v>
      </c>
      <c r="Q14" s="96">
        <f t="shared" si="4"/>
        <v>3787</v>
      </c>
      <c r="R14" s="185">
        <f t="shared" si="5"/>
        <v>1</v>
      </c>
      <c r="S14" s="185">
        <f t="shared" si="6"/>
        <v>1</v>
      </c>
      <c r="W14" s="185"/>
      <c r="X14" s="185"/>
    </row>
    <row r="15" s="96" customFormat="true" ht="22" customHeight="true" spans="1:24">
      <c r="A15" s="105" t="s">
        <v>36</v>
      </c>
      <c r="B15" s="103">
        <v>52853</v>
      </c>
      <c r="C15" s="103">
        <v>62543</v>
      </c>
      <c r="D15" s="103">
        <v>57822</v>
      </c>
      <c r="E15" s="103">
        <f>'[2]2024年收支预计'!$B$47</f>
        <v>57822</v>
      </c>
      <c r="F15" s="101"/>
      <c r="G15" s="173"/>
      <c r="H15" s="115" t="s">
        <v>37</v>
      </c>
      <c r="I15" s="86">
        <v>24605</v>
      </c>
      <c r="J15" s="167"/>
      <c r="K15" s="178"/>
      <c r="L15" s="86">
        <v>23119</v>
      </c>
      <c r="M15" s="101">
        <f t="shared" si="1"/>
        <v>-6.03942288152814</v>
      </c>
      <c r="N15" s="182"/>
      <c r="O15" s="96">
        <f t="shared" si="2"/>
        <v>-4721</v>
      </c>
      <c r="P15" s="96">
        <f t="shared" si="3"/>
        <v>0</v>
      </c>
      <c r="Q15" s="96">
        <f t="shared" si="4"/>
        <v>4969</v>
      </c>
      <c r="R15" s="185">
        <f t="shared" si="5"/>
        <v>0.92451593303807</v>
      </c>
      <c r="S15" s="185">
        <f t="shared" si="6"/>
        <v>1</v>
      </c>
      <c r="W15" s="185"/>
      <c r="X15" s="185"/>
    </row>
    <row r="16" s="96" customFormat="true" ht="22" customHeight="true" spans="1:24">
      <c r="A16" s="105" t="s">
        <v>38</v>
      </c>
      <c r="B16" s="103">
        <f>B17+B18+B19</f>
        <v>47246</v>
      </c>
      <c r="C16" s="103">
        <f>C17+C18+C19</f>
        <v>50265</v>
      </c>
      <c r="D16" s="103">
        <f>D17+D18+D19</f>
        <v>52725</v>
      </c>
      <c r="E16" s="103">
        <f>E17+E18+E19</f>
        <v>50137</v>
      </c>
      <c r="F16" s="101"/>
      <c r="G16" s="173"/>
      <c r="H16" s="115" t="s">
        <v>39</v>
      </c>
      <c r="I16" s="86">
        <v>47865</v>
      </c>
      <c r="J16" s="167"/>
      <c r="K16" s="178"/>
      <c r="L16" s="86">
        <v>50256</v>
      </c>
      <c r="M16" s="101">
        <f t="shared" si="1"/>
        <v>4.99529927922282</v>
      </c>
      <c r="N16" s="182"/>
      <c r="O16" s="96">
        <f t="shared" si="2"/>
        <v>-128</v>
      </c>
      <c r="P16" s="96">
        <f t="shared" si="3"/>
        <v>-2588</v>
      </c>
      <c r="Q16" s="96">
        <f t="shared" si="4"/>
        <v>2891</v>
      </c>
      <c r="R16" s="185">
        <f t="shared" si="5"/>
        <v>0.997453496468716</v>
      </c>
      <c r="S16" s="185">
        <f t="shared" si="6"/>
        <v>0.950915125651968</v>
      </c>
      <c r="W16" s="185"/>
      <c r="X16" s="185"/>
    </row>
    <row r="17" s="96" customFormat="true" ht="22" customHeight="true" spans="1:24">
      <c r="A17" s="108" t="s">
        <v>40</v>
      </c>
      <c r="B17" s="103">
        <v>420</v>
      </c>
      <c r="C17" s="103">
        <v>49265</v>
      </c>
      <c r="D17" s="103">
        <v>45673</v>
      </c>
      <c r="E17" s="103">
        <f>'24年基金收支表'!I17</f>
        <v>35947</v>
      </c>
      <c r="F17" s="101"/>
      <c r="G17" s="173"/>
      <c r="H17" s="115" t="s">
        <v>41</v>
      </c>
      <c r="I17" s="86">
        <v>8420</v>
      </c>
      <c r="J17" s="167"/>
      <c r="K17" s="178"/>
      <c r="L17" s="86">
        <v>8932</v>
      </c>
      <c r="M17" s="101">
        <f t="shared" si="1"/>
        <v>6.08076009501188</v>
      </c>
      <c r="N17" s="182"/>
      <c r="R17" s="185"/>
      <c r="S17" s="185"/>
      <c r="W17" s="185"/>
      <c r="X17" s="185"/>
    </row>
    <row r="18" s="96" customFormat="true" ht="22" customHeight="true" spans="1:24">
      <c r="A18" s="108" t="s">
        <v>42</v>
      </c>
      <c r="B18" s="103">
        <v>34854</v>
      </c>
      <c r="C18" s="103">
        <v>1000</v>
      </c>
      <c r="D18" s="103"/>
      <c r="E18" s="103"/>
      <c r="F18" s="101"/>
      <c r="G18" s="173"/>
      <c r="H18" s="115" t="s">
        <v>43</v>
      </c>
      <c r="I18" s="86">
        <v>2791</v>
      </c>
      <c r="J18" s="167"/>
      <c r="K18" s="178"/>
      <c r="L18" s="86">
        <v>2158</v>
      </c>
      <c r="M18" s="101">
        <f t="shared" si="1"/>
        <v>-22.6800429953422</v>
      </c>
      <c r="N18" s="182"/>
      <c r="R18" s="185"/>
      <c r="S18" s="185"/>
      <c r="W18" s="185"/>
      <c r="X18" s="185"/>
    </row>
    <row r="19" s="96" customFormat="true" ht="22" customHeight="true" spans="1:24">
      <c r="A19" s="102" t="s">
        <v>44</v>
      </c>
      <c r="B19" s="103">
        <v>11972</v>
      </c>
      <c r="C19" s="103"/>
      <c r="D19" s="103">
        <v>7052</v>
      </c>
      <c r="E19" s="103">
        <f>'[2]2024年收支预计'!$B$45</f>
        <v>14190</v>
      </c>
      <c r="F19" s="101"/>
      <c r="G19" s="173"/>
      <c r="H19" s="115" t="s">
        <v>45</v>
      </c>
      <c r="I19" s="86">
        <v>2105</v>
      </c>
      <c r="J19" s="167"/>
      <c r="K19" s="178"/>
      <c r="L19" s="86">
        <v>2855</v>
      </c>
      <c r="M19" s="101">
        <f t="shared" si="1"/>
        <v>35.6294536817102</v>
      </c>
      <c r="N19" s="182"/>
      <c r="R19" s="185"/>
      <c r="S19" s="185"/>
      <c r="W19" s="185"/>
      <c r="X19" s="185"/>
    </row>
    <row r="20" s="96" customFormat="true" ht="22" customHeight="true" spans="1:24">
      <c r="A20" s="105"/>
      <c r="B20" s="103"/>
      <c r="C20" s="103"/>
      <c r="D20" s="103"/>
      <c r="E20" s="103"/>
      <c r="F20" s="101"/>
      <c r="G20" s="170"/>
      <c r="H20" s="115" t="s">
        <v>46</v>
      </c>
      <c r="I20" s="86">
        <v>82</v>
      </c>
      <c r="J20" s="167"/>
      <c r="K20" s="178"/>
      <c r="L20" s="86">
        <v>15</v>
      </c>
      <c r="M20" s="101">
        <f t="shared" si="1"/>
        <v>-81.7073170731707</v>
      </c>
      <c r="N20" s="182"/>
      <c r="R20" s="185"/>
      <c r="S20" s="185"/>
      <c r="W20" s="185"/>
      <c r="X20" s="185"/>
    </row>
    <row r="21" s="96" customFormat="true" ht="22" customHeight="true" spans="1:24">
      <c r="A21" s="105"/>
      <c r="B21" s="103"/>
      <c r="C21" s="103"/>
      <c r="D21" s="103"/>
      <c r="E21" s="103"/>
      <c r="F21" s="101"/>
      <c r="G21" s="170"/>
      <c r="H21" s="115" t="s">
        <v>47</v>
      </c>
      <c r="I21" s="86">
        <v>5090</v>
      </c>
      <c r="J21" s="167"/>
      <c r="K21" s="178"/>
      <c r="L21" s="86">
        <v>4156</v>
      </c>
      <c r="M21" s="101">
        <f t="shared" si="1"/>
        <v>-18.3497053045187</v>
      </c>
      <c r="N21" s="182"/>
      <c r="R21" s="185"/>
      <c r="S21" s="185"/>
      <c r="W21" s="185"/>
      <c r="X21" s="185"/>
    </row>
    <row r="22" s="96" customFormat="true" ht="22" customHeight="true" spans="1:24">
      <c r="A22" s="105"/>
      <c r="B22" s="103"/>
      <c r="C22" s="103"/>
      <c r="D22" s="103"/>
      <c r="E22" s="103"/>
      <c r="F22" s="101"/>
      <c r="G22" s="170"/>
      <c r="H22" s="115" t="s">
        <v>48</v>
      </c>
      <c r="I22" s="86">
        <v>17680</v>
      </c>
      <c r="J22" s="167"/>
      <c r="K22" s="178"/>
      <c r="L22" s="86">
        <v>15398</v>
      </c>
      <c r="M22" s="101">
        <f t="shared" si="1"/>
        <v>-12.9072398190045</v>
      </c>
      <c r="N22" s="182"/>
      <c r="R22" s="185"/>
      <c r="S22" s="185"/>
      <c r="W22" s="185"/>
      <c r="X22" s="185"/>
    </row>
    <row r="23" s="96" customFormat="true" ht="22" customHeight="true" spans="1:24">
      <c r="A23" s="105"/>
      <c r="B23" s="103"/>
      <c r="C23" s="103"/>
      <c r="D23" s="103"/>
      <c r="E23" s="103"/>
      <c r="F23" s="101"/>
      <c r="G23" s="170"/>
      <c r="H23" s="114" t="s">
        <v>49</v>
      </c>
      <c r="I23" s="86">
        <v>1605</v>
      </c>
      <c r="J23" s="167"/>
      <c r="K23" s="178"/>
      <c r="L23" s="86">
        <v>4801</v>
      </c>
      <c r="M23" s="101">
        <f t="shared" si="1"/>
        <v>199.127725856698</v>
      </c>
      <c r="N23" s="182"/>
      <c r="R23" s="185"/>
      <c r="S23" s="185"/>
      <c r="W23" s="185"/>
      <c r="X23" s="185"/>
    </row>
    <row r="24" s="96" customFormat="true" ht="22" customHeight="true" spans="1:24">
      <c r="A24" s="105"/>
      <c r="B24" s="103"/>
      <c r="C24" s="103"/>
      <c r="D24" s="103"/>
      <c r="E24" s="103"/>
      <c r="F24" s="101"/>
      <c r="G24" s="170"/>
      <c r="H24" s="114" t="s">
        <v>50</v>
      </c>
      <c r="I24" s="86">
        <v>2571</v>
      </c>
      <c r="J24" s="167"/>
      <c r="K24" s="178"/>
      <c r="L24" s="86">
        <v>3583</v>
      </c>
      <c r="M24" s="101">
        <f t="shared" si="1"/>
        <v>39.3621159082069</v>
      </c>
      <c r="N24" s="182"/>
      <c r="R24" s="185"/>
      <c r="S24" s="185"/>
      <c r="W24" s="185"/>
      <c r="X24" s="185"/>
    </row>
    <row r="25" s="96" customFormat="true" ht="22" customHeight="true" spans="1:24">
      <c r="A25" s="105"/>
      <c r="B25" s="103"/>
      <c r="C25" s="103"/>
      <c r="D25" s="103"/>
      <c r="E25" s="103"/>
      <c r="F25" s="101"/>
      <c r="G25" s="170"/>
      <c r="H25" s="116" t="s">
        <v>51</v>
      </c>
      <c r="I25" s="86">
        <v>9551</v>
      </c>
      <c r="J25" s="167"/>
      <c r="K25" s="178"/>
      <c r="L25" s="86">
        <v>8565</v>
      </c>
      <c r="M25" s="101">
        <f t="shared" si="1"/>
        <v>-10.3235263323212</v>
      </c>
      <c r="N25" s="182"/>
      <c r="R25" s="185"/>
      <c r="S25" s="185"/>
      <c r="W25" s="185"/>
      <c r="X25" s="185"/>
    </row>
    <row r="26" s="96" customFormat="true" ht="22" customHeight="true" spans="1:24">
      <c r="A26" s="105"/>
      <c r="B26" s="103"/>
      <c r="C26" s="103"/>
      <c r="D26" s="103"/>
      <c r="E26" s="103"/>
      <c r="F26" s="101"/>
      <c r="G26" s="170"/>
      <c r="H26" s="114" t="s">
        <v>52</v>
      </c>
      <c r="I26" s="86"/>
      <c r="J26" s="167"/>
      <c r="K26" s="178"/>
      <c r="L26" s="86"/>
      <c r="M26" s="101" t="str">
        <f t="shared" si="1"/>
        <v/>
      </c>
      <c r="N26" s="182"/>
      <c r="R26" s="185"/>
      <c r="S26" s="185"/>
      <c r="W26" s="185"/>
      <c r="X26" s="185"/>
    </row>
    <row r="27" s="96" customFormat="true" ht="22" customHeight="true" spans="1:24">
      <c r="A27" s="105"/>
      <c r="B27" s="103"/>
      <c r="C27" s="103"/>
      <c r="D27" s="103"/>
      <c r="E27" s="103"/>
      <c r="F27" s="101"/>
      <c r="G27" s="170"/>
      <c r="H27" s="114" t="s">
        <v>53</v>
      </c>
      <c r="I27" s="86">
        <v>2007</v>
      </c>
      <c r="J27" s="167"/>
      <c r="K27" s="178"/>
      <c r="L27" s="86">
        <v>63</v>
      </c>
      <c r="M27" s="101">
        <f t="shared" si="1"/>
        <v>-96.8609865470852</v>
      </c>
      <c r="N27" s="182"/>
      <c r="R27" s="185"/>
      <c r="S27" s="185"/>
      <c r="W27" s="185"/>
      <c r="X27" s="185"/>
    </row>
    <row r="28" s="96" customFormat="true" ht="26" customHeight="true" spans="1:24">
      <c r="A28" s="109"/>
      <c r="B28" s="109"/>
      <c r="C28" s="109"/>
      <c r="D28" s="109"/>
      <c r="E28" s="109"/>
      <c r="F28" s="109"/>
      <c r="G28" s="101"/>
      <c r="H28" s="171" t="s">
        <v>54</v>
      </c>
      <c r="I28" s="103">
        <v>56811</v>
      </c>
      <c r="J28" s="179"/>
      <c r="K28" s="167">
        <v>50365</v>
      </c>
      <c r="L28" s="103">
        <f>50365+4594</f>
        <v>54959</v>
      </c>
      <c r="M28" s="101"/>
      <c r="N28" s="183"/>
      <c r="O28" s="96">
        <f t="shared" ref="O28:O35" si="7">E6-C6</f>
        <v>-4300</v>
      </c>
      <c r="P28" s="96">
        <f t="shared" ref="P28:P35" si="8">E6-D6</f>
        <v>-4300</v>
      </c>
      <c r="Q28" s="96">
        <f t="shared" ref="Q28:Q35" si="9">E6-B6</f>
        <v>-1807</v>
      </c>
      <c r="R28" s="185">
        <f t="shared" ref="R28:R35" si="10">E6/C6</f>
        <v>0.872221561868537</v>
      </c>
      <c r="S28" s="185">
        <f t="shared" ref="S28:S35" si="11">E6/D6</f>
        <v>0.872221561868537</v>
      </c>
      <c r="T28" s="96" t="e">
        <f>#REF!-#REF!</f>
        <v>#REF!</v>
      </c>
      <c r="U28" s="96" t="e">
        <f>#REF!-#REF!</f>
        <v>#REF!</v>
      </c>
      <c r="V28" s="96" t="e">
        <f>#REF!-#REF!</f>
        <v>#REF!</v>
      </c>
      <c r="W28" s="185" t="e">
        <f>#REF!/#REF!</f>
        <v>#REF!</v>
      </c>
      <c r="X28" s="185" t="e">
        <f>#REF!/#REF!</f>
        <v>#REF!</v>
      </c>
    </row>
    <row r="29" s="96" customFormat="true" ht="25" customHeight="true" spans="1:24">
      <c r="A29" s="109"/>
      <c r="B29" s="109"/>
      <c r="C29" s="109"/>
      <c r="D29" s="109"/>
      <c r="E29" s="109"/>
      <c r="F29" s="109"/>
      <c r="G29" s="109"/>
      <c r="H29" s="106" t="s">
        <v>55</v>
      </c>
      <c r="I29" s="180"/>
      <c r="J29" s="179"/>
      <c r="K29" s="167"/>
      <c r="L29" s="103">
        <v>50365</v>
      </c>
      <c r="M29" s="101"/>
      <c r="N29" s="183"/>
      <c r="O29" s="96">
        <f t="shared" si="7"/>
        <v>1586</v>
      </c>
      <c r="P29" s="96">
        <f t="shared" si="8"/>
        <v>1586</v>
      </c>
      <c r="Q29" s="96">
        <f t="shared" si="9"/>
        <v>-42893</v>
      </c>
      <c r="R29" s="185">
        <f t="shared" si="10"/>
        <v>1.05580380704409</v>
      </c>
      <c r="S29" s="185">
        <f t="shared" si="11"/>
        <v>1.05580380704409</v>
      </c>
      <c r="T29" s="96" t="e">
        <f>#REF!-#REF!</f>
        <v>#REF!</v>
      </c>
      <c r="U29" s="96" t="e">
        <f>#REF!-#REF!</f>
        <v>#REF!</v>
      </c>
      <c r="V29" s="96" t="e">
        <f>#REF!-#REF!</f>
        <v>#REF!</v>
      </c>
      <c r="W29" s="185" t="e">
        <f>#REF!/#REF!</f>
        <v>#REF!</v>
      </c>
      <c r="X29" s="185" t="e">
        <f>#REF!/#REF!</f>
        <v>#REF!</v>
      </c>
    </row>
    <row r="30" s="96" customFormat="true" ht="25" customHeight="true" spans="1:24">
      <c r="A30" s="109"/>
      <c r="B30" s="109"/>
      <c r="C30" s="109"/>
      <c r="D30" s="109"/>
      <c r="E30" s="109"/>
      <c r="F30" s="109"/>
      <c r="G30" s="103"/>
      <c r="H30" s="106" t="s">
        <v>56</v>
      </c>
      <c r="I30" s="180"/>
      <c r="J30" s="179"/>
      <c r="K30" s="167"/>
      <c r="L30" s="103">
        <v>4594</v>
      </c>
      <c r="M30" s="101"/>
      <c r="N30" s="183"/>
      <c r="O30" s="96">
        <f t="shared" si="7"/>
        <v>-24958</v>
      </c>
      <c r="P30" s="96">
        <f t="shared" si="8"/>
        <v>-14958</v>
      </c>
      <c r="Q30" s="96">
        <f t="shared" si="9"/>
        <v>-13514</v>
      </c>
      <c r="R30" s="185">
        <f t="shared" si="10"/>
        <v>0.845594194470394</v>
      </c>
      <c r="S30" s="185">
        <f t="shared" si="11"/>
        <v>0.901357830109668</v>
      </c>
      <c r="T30" s="96" t="e">
        <f>#REF!-#REF!</f>
        <v>#REF!</v>
      </c>
      <c r="U30" s="96" t="e">
        <f>#REF!-#REF!</f>
        <v>#REF!</v>
      </c>
      <c r="V30" s="96" t="e">
        <f>#REF!-#REF!</f>
        <v>#REF!</v>
      </c>
      <c r="W30" s="185" t="e">
        <f>#REF!/#REF!</f>
        <v>#REF!</v>
      </c>
      <c r="X30" s="185" t="e">
        <f>#REF!/#REF!</f>
        <v>#REF!</v>
      </c>
    </row>
    <row r="31" s="96" customFormat="true" ht="25" customHeight="true" spans="1:24">
      <c r="A31" s="109"/>
      <c r="B31" s="109"/>
      <c r="C31" s="109"/>
      <c r="D31" s="109"/>
      <c r="E31" s="109"/>
      <c r="F31" s="109"/>
      <c r="G31" s="103"/>
      <c r="H31" s="171" t="s">
        <v>57</v>
      </c>
      <c r="I31" s="103">
        <f>I32+I33</f>
        <v>12526</v>
      </c>
      <c r="J31" s="103">
        <f>J32+J33</f>
        <v>10536</v>
      </c>
      <c r="K31" s="103">
        <f>K32+K33</f>
        <v>6786</v>
      </c>
      <c r="L31" s="103">
        <f>L32+L33</f>
        <v>6675</v>
      </c>
      <c r="M31" s="101"/>
      <c r="N31" s="183"/>
      <c r="O31" s="96">
        <f t="shared" si="7"/>
        <v>-21610</v>
      </c>
      <c r="P31" s="96">
        <f t="shared" si="8"/>
        <v>-11610</v>
      </c>
      <c r="Q31" s="96">
        <f t="shared" si="9"/>
        <v>-20833</v>
      </c>
      <c r="R31" s="185">
        <f t="shared" si="10"/>
        <v>0.822343162965825</v>
      </c>
      <c r="S31" s="185">
        <f t="shared" si="11"/>
        <v>0.896004084594093</v>
      </c>
      <c r="T31" s="96" t="e">
        <f>#REF!-#REF!</f>
        <v>#REF!</v>
      </c>
      <c r="U31" s="96" t="e">
        <f>#REF!-#REF!</f>
        <v>#REF!</v>
      </c>
      <c r="V31" s="96" t="e">
        <f>#REF!-#REF!</f>
        <v>#REF!</v>
      </c>
      <c r="W31" s="185" t="e">
        <f>#REF!/#REF!</f>
        <v>#REF!</v>
      </c>
      <c r="X31" s="185" t="e">
        <f>#REF!/#REF!</f>
        <v>#REF!</v>
      </c>
    </row>
    <row r="32" s="96" customFormat="true" ht="25" customHeight="true" spans="1:24">
      <c r="A32" s="109"/>
      <c r="B32" s="109"/>
      <c r="C32" s="109"/>
      <c r="D32" s="109"/>
      <c r="E32" s="109"/>
      <c r="F32" s="109"/>
      <c r="G32" s="103"/>
      <c r="H32" s="174" t="s">
        <v>58</v>
      </c>
      <c r="I32" s="103">
        <v>726</v>
      </c>
      <c r="J32" s="167">
        <v>726</v>
      </c>
      <c r="K32" s="167">
        <f>[1]附件1!$E$26</f>
        <v>726</v>
      </c>
      <c r="L32" s="103">
        <v>726</v>
      </c>
      <c r="M32" s="101"/>
      <c r="N32" s="183"/>
      <c r="O32" s="96">
        <f t="shared" si="7"/>
        <v>-3348</v>
      </c>
      <c r="P32" s="96">
        <f t="shared" si="8"/>
        <v>-3348</v>
      </c>
      <c r="Q32" s="96">
        <f t="shared" si="9"/>
        <v>7319</v>
      </c>
      <c r="R32" s="185">
        <f t="shared" si="10"/>
        <v>0.9163</v>
      </c>
      <c r="S32" s="185">
        <f t="shared" si="11"/>
        <v>0.9163</v>
      </c>
      <c r="T32" s="96" t="e">
        <f>#REF!-#REF!</f>
        <v>#REF!</v>
      </c>
      <c r="U32" s="96" t="e">
        <f>#REF!-#REF!</f>
        <v>#REF!</v>
      </c>
      <c r="V32" s="96" t="e">
        <f>#REF!-#REF!</f>
        <v>#REF!</v>
      </c>
      <c r="W32" s="185" t="e">
        <f>#REF!/#REF!</f>
        <v>#REF!</v>
      </c>
      <c r="X32" s="185" t="e">
        <f>#REF!/#REF!</f>
        <v>#REF!</v>
      </c>
    </row>
    <row r="33" s="96" customFormat="true" ht="25" customHeight="true" spans="1:24">
      <c r="A33" s="109"/>
      <c r="B33" s="109"/>
      <c r="C33" s="109"/>
      <c r="D33" s="109"/>
      <c r="E33" s="109"/>
      <c r="F33" s="109"/>
      <c r="G33" s="109"/>
      <c r="H33" s="175" t="s">
        <v>59</v>
      </c>
      <c r="I33" s="103">
        <v>11800</v>
      </c>
      <c r="J33" s="167">
        <v>9810</v>
      </c>
      <c r="K33" s="167">
        <v>6060</v>
      </c>
      <c r="L33" s="103">
        <v>5949</v>
      </c>
      <c r="M33" s="101"/>
      <c r="N33" s="183"/>
      <c r="O33" s="96">
        <f t="shared" si="7"/>
        <v>69065</v>
      </c>
      <c r="P33" s="96">
        <f t="shared" si="8"/>
        <v>0</v>
      </c>
      <c r="Q33" s="96">
        <f t="shared" si="9"/>
        <v>5358</v>
      </c>
      <c r="R33" s="185" t="e">
        <f t="shared" si="10"/>
        <v>#DIV/0!</v>
      </c>
      <c r="S33" s="185">
        <f t="shared" si="11"/>
        <v>1</v>
      </c>
      <c r="T33" s="96" t="e">
        <f>#REF!-#REF!</f>
        <v>#REF!</v>
      </c>
      <c r="U33" s="96" t="e">
        <f>#REF!-#REF!</f>
        <v>#REF!</v>
      </c>
      <c r="V33" s="96" t="e">
        <f>#REF!-#REF!</f>
        <v>#REF!</v>
      </c>
      <c r="W33" s="185" t="e">
        <f>#REF!/#REF!</f>
        <v>#REF!</v>
      </c>
      <c r="X33" s="185" t="e">
        <f>#REF!/#REF!</f>
        <v>#REF!</v>
      </c>
    </row>
    <row r="34" s="96" customFormat="true" ht="25" customHeight="true" spans="1:24">
      <c r="A34" s="109"/>
      <c r="B34" s="109"/>
      <c r="C34" s="109"/>
      <c r="D34" s="109"/>
      <c r="E34" s="109"/>
      <c r="F34" s="109"/>
      <c r="G34" s="109"/>
      <c r="H34" s="171" t="s">
        <v>60</v>
      </c>
      <c r="I34" s="103">
        <v>31169</v>
      </c>
      <c r="J34" s="167">
        <v>16965</v>
      </c>
      <c r="K34" s="167">
        <v>16965</v>
      </c>
      <c r="L34" s="103">
        <v>21387</v>
      </c>
      <c r="M34" s="101"/>
      <c r="N34" s="183"/>
      <c r="O34" s="96">
        <f t="shared" si="7"/>
        <v>50365</v>
      </c>
      <c r="P34" s="96">
        <f t="shared" si="8"/>
        <v>0</v>
      </c>
      <c r="Q34" s="96">
        <f t="shared" si="9"/>
        <v>-6344</v>
      </c>
      <c r="R34" s="185" t="e">
        <f t="shared" si="10"/>
        <v>#DIV/0!</v>
      </c>
      <c r="S34" s="185">
        <f t="shared" si="11"/>
        <v>1</v>
      </c>
      <c r="T34" s="96" t="e">
        <f>#REF!-#REF!</f>
        <v>#REF!</v>
      </c>
      <c r="U34" s="96" t="e">
        <f>#REF!-#REF!</f>
        <v>#REF!</v>
      </c>
      <c r="V34" s="96" t="e">
        <f>#REF!-#REF!</f>
        <v>#REF!</v>
      </c>
      <c r="W34" s="185" t="e">
        <f>#REF!/#REF!</f>
        <v>#REF!</v>
      </c>
      <c r="X34" s="185" t="e">
        <f>#REF!/#REF!</f>
        <v>#REF!</v>
      </c>
    </row>
    <row r="35" s="96" customFormat="true" ht="25" customHeight="true" spans="1:24">
      <c r="A35" s="109"/>
      <c r="B35" s="109"/>
      <c r="C35" s="109"/>
      <c r="D35" s="109"/>
      <c r="E35" s="109"/>
      <c r="F35" s="109"/>
      <c r="G35" s="109"/>
      <c r="H35" s="171" t="s">
        <v>61</v>
      </c>
      <c r="I35" s="103">
        <v>57822</v>
      </c>
      <c r="J35" s="178">
        <v>61888</v>
      </c>
      <c r="K35" s="178">
        <v>52716</v>
      </c>
      <c r="L35" s="103">
        <f>E36-L5-L28-L31-L34</f>
        <v>48160</v>
      </c>
      <c r="M35" s="101"/>
      <c r="N35" s="184"/>
      <c r="O35" s="96">
        <f t="shared" si="7"/>
        <v>18700</v>
      </c>
      <c r="P35" s="96">
        <f t="shared" si="8"/>
        <v>0</v>
      </c>
      <c r="Q35" s="96">
        <f t="shared" si="9"/>
        <v>11702</v>
      </c>
      <c r="R35" s="185" t="e">
        <f t="shared" si="10"/>
        <v>#DIV/0!</v>
      </c>
      <c r="S35" s="185">
        <f t="shared" si="11"/>
        <v>1</v>
      </c>
      <c r="T35" s="96" t="e">
        <f>#REF!-#REF!</f>
        <v>#REF!</v>
      </c>
      <c r="U35" s="96" t="e">
        <f>#REF!-#REF!</f>
        <v>#REF!</v>
      </c>
      <c r="V35" s="96" t="e">
        <f>#REF!-#REF!</f>
        <v>#REF!</v>
      </c>
      <c r="W35" s="185" t="e">
        <f>#REF!/#REF!</f>
        <v>#REF!</v>
      </c>
      <c r="X35" s="185" t="e">
        <f>#REF!/#REF!</f>
        <v>#REF!</v>
      </c>
    </row>
    <row r="36" s="96" customFormat="true" ht="25" customHeight="true" spans="1:24">
      <c r="A36" s="168" t="s">
        <v>62</v>
      </c>
      <c r="B36" s="169">
        <f>B5+B8+B11+B14+B15+B16</f>
        <v>445442</v>
      </c>
      <c r="C36" s="169">
        <f>C5+C8+C11+C14+C15+C16</f>
        <v>367689</v>
      </c>
      <c r="D36" s="169">
        <f>D5+D8+D11+D14+D15+D16</f>
        <v>424493</v>
      </c>
      <c r="E36" s="169">
        <f>E5+E8+E11+E14+E15+E16</f>
        <v>404233</v>
      </c>
      <c r="F36" s="176">
        <f>IFERROR(((E36/B36)-1)*100,"")</f>
        <v>-9.25126054570516</v>
      </c>
      <c r="G36" s="177"/>
      <c r="H36" s="169" t="s">
        <v>63</v>
      </c>
      <c r="I36" s="169">
        <f>I5+I28+I31+I34+I35</f>
        <v>445442</v>
      </c>
      <c r="J36" s="169">
        <f>J5+J28+J31+J34+J35</f>
        <v>367689</v>
      </c>
      <c r="K36" s="169">
        <f>K5+K28+K31+K34+K35</f>
        <v>424493</v>
      </c>
      <c r="L36" s="169">
        <f>L5+L28+L31+L34+L35</f>
        <v>404233</v>
      </c>
      <c r="M36" s="176">
        <f>IFERROR(((L36/I36)-1)*100,"")</f>
        <v>-9.25126054570516</v>
      </c>
      <c r="N36" s="182"/>
      <c r="O36" s="96">
        <f>E16-C16</f>
        <v>-128</v>
      </c>
      <c r="P36" s="96">
        <f>E16-D16</f>
        <v>-2588</v>
      </c>
      <c r="Q36" s="96">
        <f>E16-B16</f>
        <v>2891</v>
      </c>
      <c r="R36" s="185">
        <f>E16/C16</f>
        <v>0.997453496468716</v>
      </c>
      <c r="S36" s="185">
        <f>E16/D16</f>
        <v>0.950915125651968</v>
      </c>
      <c r="T36" s="96">
        <f>L34-J34</f>
        <v>4422</v>
      </c>
      <c r="U36" s="96">
        <f>L34-K34</f>
        <v>4422</v>
      </c>
      <c r="V36" s="96">
        <f>L34-I34</f>
        <v>-9782</v>
      </c>
      <c r="W36" s="185">
        <f>L34/J34</f>
        <v>1.2606542882405</v>
      </c>
      <c r="X36" s="185">
        <f>L34/K34</f>
        <v>1.2606542882405</v>
      </c>
    </row>
    <row r="37" s="96" customFormat="true" ht="14.1" customHeight="true" spans="1:24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>
        <f>L5+L28+L31+L34</f>
        <v>356073</v>
      </c>
      <c r="M37" s="121"/>
      <c r="N37" s="121"/>
      <c r="R37" s="185"/>
      <c r="S37" s="185"/>
      <c r="W37" s="185"/>
      <c r="X37" s="185"/>
    </row>
    <row r="38" s="96" customFormat="true" ht="14.1" customHeight="true" spans="18:24">
      <c r="R38" s="185"/>
      <c r="S38" s="185"/>
      <c r="W38" s="185"/>
      <c r="X38" s="185"/>
    </row>
    <row r="39" s="96" customFormat="true" ht="14.1" customHeight="true" spans="18:24">
      <c r="R39" s="185"/>
      <c r="S39" s="185"/>
      <c r="W39" s="185"/>
      <c r="X39" s="185"/>
    </row>
    <row r="40" s="96" customFormat="true" ht="14.1" customHeight="true" spans="18:24">
      <c r="R40" s="185"/>
      <c r="S40" s="185"/>
      <c r="W40" s="185"/>
      <c r="X40" s="185"/>
    </row>
    <row r="41" s="96" customFormat="true" ht="14.1" customHeight="true" spans="23:24">
      <c r="W41" s="185"/>
      <c r="X41" s="185"/>
    </row>
    <row r="42" s="96" customFormat="true" ht="14.1" customHeight="true"/>
    <row r="43" s="96" customFormat="true" ht="21" customHeight="true"/>
    <row r="44" s="96" customFormat="true" ht="26.1" customHeight="true"/>
    <row r="45" s="96" customFormat="true" ht="28.5" customHeight="true"/>
  </sheetData>
  <mergeCells count="2">
    <mergeCell ref="A2:N2"/>
    <mergeCell ref="M3:N3"/>
  </mergeCells>
  <printOptions horizontalCentered="true"/>
  <pageMargins left="0.786805555555556" right="0.786805555555556" top="0.786805555555556" bottom="0.786805555555556" header="0.298611111111111" footer="0.511805555555556"/>
  <pageSetup paperSize="9" scale="90" firstPageNumber="13" fitToHeight="0" orientation="landscape" useFirstPageNumber="true" horizontalDpi="600"/>
  <headerFooter>
    <oddFooter>&amp;C&amp;"仿宋_GB2312"&amp;14-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K28"/>
  <sheetViews>
    <sheetView showZeros="0" tabSelected="1" workbookViewId="0">
      <selection activeCell="E15" sqref="E15"/>
    </sheetView>
  </sheetViews>
  <sheetFormatPr defaultColWidth="9" defaultRowHeight="13.5"/>
  <cols>
    <col min="1" max="1" width="34.375" style="80" customWidth="true"/>
    <col min="2" max="2" width="9.5" style="80" customWidth="true"/>
    <col min="3" max="4" width="9.5" style="80" hidden="true" customWidth="true" outlineLevel="1"/>
    <col min="5" max="5" width="11.375" style="80" customWidth="true" collapsed="true"/>
    <col min="6" max="6" width="9.5" style="80" customWidth="true"/>
    <col min="7" max="7" width="34" style="80" customWidth="true"/>
    <col min="8" max="10" width="9.5" style="80" customWidth="true"/>
    <col min="11" max="11" width="13.75" style="80"/>
    <col min="12" max="16384" width="9" style="80"/>
  </cols>
  <sheetData>
    <row r="1" s="80" customFormat="true" ht="18" customHeight="true" spans="1:1">
      <c r="A1" s="148" t="s">
        <v>64</v>
      </c>
    </row>
    <row r="2" s="80" customFormat="true" ht="33" customHeight="true" spans="1:10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</row>
    <row r="3" s="80" customFormat="true" ht="20" customHeight="true" spans="1:10">
      <c r="A3" s="156"/>
      <c r="I3" s="156" t="s">
        <v>2</v>
      </c>
      <c r="J3" s="156"/>
    </row>
    <row r="4" s="80" customFormat="true" ht="39" customHeight="true" spans="1:10">
      <c r="A4" s="74" t="s">
        <v>3</v>
      </c>
      <c r="B4" s="74" t="s">
        <v>66</v>
      </c>
      <c r="C4" s="157" t="s">
        <v>5</v>
      </c>
      <c r="D4" s="157" t="s">
        <v>6</v>
      </c>
      <c r="E4" s="158" t="s">
        <v>7</v>
      </c>
      <c r="F4" s="74" t="s">
        <v>8</v>
      </c>
      <c r="G4" s="74" t="s">
        <v>3</v>
      </c>
      <c r="H4" s="74" t="s">
        <v>66</v>
      </c>
      <c r="I4" s="158" t="s">
        <v>7</v>
      </c>
      <c r="J4" s="74" t="s">
        <v>8</v>
      </c>
    </row>
    <row r="5" s="80" customFormat="true" ht="28" customHeight="true" spans="1:11">
      <c r="A5" s="84" t="s">
        <v>67</v>
      </c>
      <c r="B5" s="79">
        <f>SUM(B6:B10)</f>
        <v>69054</v>
      </c>
      <c r="C5" s="79">
        <f>SUM(C6:C10)</f>
        <v>0</v>
      </c>
      <c r="D5" s="79">
        <v>121850</v>
      </c>
      <c r="E5" s="79">
        <f>SUM(E6:E10)</f>
        <v>87529</v>
      </c>
      <c r="F5" s="85">
        <f t="shared" ref="F5:F11" si="0">IFERROR(((E5/B5)-1)*100,"")</f>
        <v>26.7544240739132</v>
      </c>
      <c r="G5" s="84" t="s">
        <v>68</v>
      </c>
      <c r="H5" s="79">
        <f>SUM(H6:H11)</f>
        <v>182361</v>
      </c>
      <c r="I5" s="79">
        <f>SUM(I6:I11)</f>
        <v>117190</v>
      </c>
      <c r="J5" s="85">
        <f>IFERROR(((I5/H5)-1)*100,"")</f>
        <v>-35.7373561232939</v>
      </c>
      <c r="K5" s="80">
        <f>E5-B5</f>
        <v>18475</v>
      </c>
    </row>
    <row r="6" s="80" customFormat="true" ht="20.1" customHeight="true" spans="1:10">
      <c r="A6" s="84" t="s">
        <v>69</v>
      </c>
      <c r="B6" s="79">
        <v>22401</v>
      </c>
      <c r="C6" s="157"/>
      <c r="D6" s="157"/>
      <c r="E6" s="79">
        <f>'[2]2024年收支预计'!$B$31</f>
        <v>31835</v>
      </c>
      <c r="F6" s="85">
        <f t="shared" si="0"/>
        <v>42.1141913307442</v>
      </c>
      <c r="G6" s="84" t="s">
        <v>70</v>
      </c>
      <c r="H6" s="79">
        <v>11</v>
      </c>
      <c r="I6" s="79"/>
      <c r="J6" s="90"/>
    </row>
    <row r="7" s="80" customFormat="true" ht="20.1" customHeight="true" spans="1:10">
      <c r="A7" s="84" t="s">
        <v>71</v>
      </c>
      <c r="B7" s="79"/>
      <c r="C7" s="79"/>
      <c r="D7" s="79"/>
      <c r="E7" s="79"/>
      <c r="F7" s="85" t="str">
        <f t="shared" si="0"/>
        <v/>
      </c>
      <c r="G7" s="84" t="s">
        <v>72</v>
      </c>
      <c r="H7" s="79">
        <v>125</v>
      </c>
      <c r="I7" s="79"/>
      <c r="J7" s="85"/>
    </row>
    <row r="8" s="80" customFormat="true" ht="20.1" customHeight="true" spans="1:10">
      <c r="A8" s="84" t="s">
        <v>73</v>
      </c>
      <c r="B8" s="79">
        <v>807</v>
      </c>
      <c r="C8" s="79"/>
      <c r="D8" s="79"/>
      <c r="E8" s="79">
        <f>'[2]2024年收支预计'!$B$32</f>
        <v>1867</v>
      </c>
      <c r="F8" s="85">
        <f t="shared" si="0"/>
        <v>131.350681536555</v>
      </c>
      <c r="G8" s="84" t="s">
        <v>74</v>
      </c>
      <c r="H8" s="79">
        <v>23363</v>
      </c>
      <c r="I8" s="79">
        <v>30600</v>
      </c>
      <c r="J8" s="85"/>
    </row>
    <row r="9" s="80" customFormat="true" ht="20.1" customHeight="true" spans="1:10">
      <c r="A9" s="84" t="s">
        <v>75</v>
      </c>
      <c r="B9" s="79">
        <v>6365</v>
      </c>
      <c r="C9" s="79"/>
      <c r="D9" s="79"/>
      <c r="E9" s="79">
        <f>'[2]2024年收支预计'!$B$33</f>
        <v>8358</v>
      </c>
      <c r="F9" s="85">
        <f t="shared" si="0"/>
        <v>31.311861743912</v>
      </c>
      <c r="G9" s="84" t="s">
        <v>76</v>
      </c>
      <c r="H9" s="79"/>
      <c r="I9" s="79">
        <v>94</v>
      </c>
      <c r="J9" s="85"/>
    </row>
    <row r="10" s="80" customFormat="true" ht="20.1" customHeight="true" spans="1:10">
      <c r="A10" s="84" t="s">
        <v>77</v>
      </c>
      <c r="B10" s="79">
        <v>39481</v>
      </c>
      <c r="C10" s="79"/>
      <c r="D10" s="79"/>
      <c r="E10" s="79">
        <f>'[2]2024年收支预计'!$B$34</f>
        <v>45469</v>
      </c>
      <c r="F10" s="85">
        <f t="shared" si="0"/>
        <v>15.1667890884223</v>
      </c>
      <c r="G10" s="84" t="s">
        <v>78</v>
      </c>
      <c r="H10" s="79">
        <v>6365</v>
      </c>
      <c r="I10" s="79">
        <v>8827</v>
      </c>
      <c r="J10" s="85"/>
    </row>
    <row r="11" s="80" customFormat="true" ht="20.1" customHeight="true" spans="1:11">
      <c r="A11" s="88" t="s">
        <v>79</v>
      </c>
      <c r="B11" s="79">
        <v>934</v>
      </c>
      <c r="C11" s="79">
        <v>1000</v>
      </c>
      <c r="D11" s="79">
        <v>1924</v>
      </c>
      <c r="E11" s="79">
        <f>'[2]2024年收支预计'!$B$28</f>
        <v>8443</v>
      </c>
      <c r="F11" s="85">
        <f t="shared" si="0"/>
        <v>803.961456102784</v>
      </c>
      <c r="G11" s="84" t="s">
        <v>80</v>
      </c>
      <c r="H11" s="79">
        <v>152497</v>
      </c>
      <c r="I11" s="79">
        <v>77669</v>
      </c>
      <c r="J11" s="85"/>
      <c r="K11" s="160">
        <f>E11/D11</f>
        <v>4.38825363825364</v>
      </c>
    </row>
    <row r="12" s="80" customFormat="true" ht="20.1" customHeight="true" spans="1:10">
      <c r="A12" s="84" t="s">
        <v>28</v>
      </c>
      <c r="B12" s="79">
        <f>B14+B13</f>
        <v>120559</v>
      </c>
      <c r="C12" s="79">
        <f>C14+C13</f>
        <v>0</v>
      </c>
      <c r="D12" s="79">
        <f>D14+D13</f>
        <v>67900</v>
      </c>
      <c r="E12" s="79">
        <f>E14+E13+E15</f>
        <v>93800</v>
      </c>
      <c r="F12" s="85"/>
      <c r="G12" s="84" t="s">
        <v>81</v>
      </c>
      <c r="H12" s="79">
        <v>99</v>
      </c>
      <c r="I12" s="79">
        <v>60</v>
      </c>
      <c r="J12" s="90"/>
    </row>
    <row r="13" s="80" customFormat="true" ht="20.1" customHeight="true" spans="1:10">
      <c r="A13" s="84" t="s">
        <v>82</v>
      </c>
      <c r="B13" s="79">
        <v>8359</v>
      </c>
      <c r="C13" s="79"/>
      <c r="D13" s="79"/>
      <c r="E13" s="79">
        <f>'[2]2024年收支预计'!$B$40</f>
        <v>0</v>
      </c>
      <c r="F13" s="85"/>
      <c r="G13" s="84" t="s">
        <v>83</v>
      </c>
      <c r="H13" s="79">
        <f>H15+H16+H14</f>
        <v>8359</v>
      </c>
      <c r="I13" s="79">
        <f>I15+I16+I14</f>
        <v>27000</v>
      </c>
      <c r="J13" s="85"/>
    </row>
    <row r="14" s="80" customFormat="true" ht="20.1" customHeight="true" spans="1:10">
      <c r="A14" s="84" t="s">
        <v>84</v>
      </c>
      <c r="B14" s="79">
        <v>112200</v>
      </c>
      <c r="C14" s="79"/>
      <c r="D14" s="79">
        <v>67900</v>
      </c>
      <c r="E14" s="79">
        <f>'[2]2024年收支预计'!$B$43</f>
        <v>67900</v>
      </c>
      <c r="F14" s="85">
        <f>IFERROR(((E14/B14)-1)*100,"")</f>
        <v>-39.4830659536542</v>
      </c>
      <c r="G14" s="84" t="s">
        <v>85</v>
      </c>
      <c r="H14" s="79">
        <v>8359</v>
      </c>
      <c r="I14" s="79"/>
      <c r="J14" s="85"/>
    </row>
    <row r="15" s="80" customFormat="true" ht="20.1" customHeight="true" spans="1:10">
      <c r="A15" s="84" t="s">
        <v>86</v>
      </c>
      <c r="B15" s="79"/>
      <c r="C15" s="79"/>
      <c r="D15" s="79"/>
      <c r="E15" s="79">
        <v>25900</v>
      </c>
      <c r="F15" s="85"/>
      <c r="G15" s="84" t="s">
        <v>87</v>
      </c>
      <c r="H15" s="79"/>
      <c r="I15" s="79">
        <v>1100</v>
      </c>
      <c r="J15" s="92"/>
    </row>
    <row r="16" s="80" customFormat="true" ht="20.1" customHeight="true" spans="1:10">
      <c r="A16" s="84" t="s">
        <v>88</v>
      </c>
      <c r="B16" s="79">
        <v>674</v>
      </c>
      <c r="C16" s="79"/>
      <c r="D16" s="79"/>
      <c r="E16" s="79"/>
      <c r="F16" s="85"/>
      <c r="G16" s="84" t="s">
        <v>89</v>
      </c>
      <c r="H16" s="79"/>
      <c r="I16" s="79">
        <v>25900</v>
      </c>
      <c r="J16" s="93"/>
    </row>
    <row r="17" s="80" customFormat="true" ht="20.1" customHeight="true" spans="1:10">
      <c r="A17" s="84" t="s">
        <v>90</v>
      </c>
      <c r="B17" s="79">
        <v>496</v>
      </c>
      <c r="C17" s="79">
        <v>468</v>
      </c>
      <c r="D17" s="79">
        <v>478</v>
      </c>
      <c r="E17" s="79">
        <v>478</v>
      </c>
      <c r="F17" s="85"/>
      <c r="G17" s="84" t="s">
        <v>91</v>
      </c>
      <c r="H17" s="79">
        <v>420</v>
      </c>
      <c r="I17" s="79">
        <f>E19-I5-I12-I13-I18</f>
        <v>35947</v>
      </c>
      <c r="J17" s="85"/>
    </row>
    <row r="18" s="80" customFormat="true" ht="20.1" customHeight="true" spans="1:10">
      <c r="A18" s="89"/>
      <c r="B18" s="89"/>
      <c r="C18" s="89"/>
      <c r="D18" s="89"/>
      <c r="E18" s="89"/>
      <c r="F18" s="89"/>
      <c r="G18" s="84" t="s">
        <v>92</v>
      </c>
      <c r="H18" s="79">
        <v>478</v>
      </c>
      <c r="I18" s="79">
        <v>10053</v>
      </c>
      <c r="J18" s="85"/>
    </row>
    <row r="19" s="80" customFormat="true" ht="20.1" customHeight="true" spans="1:10">
      <c r="A19" s="79" t="s">
        <v>93</v>
      </c>
      <c r="B19" s="79">
        <f>B5+B11+B12+B16+B17</f>
        <v>191717</v>
      </c>
      <c r="C19" s="79">
        <f>C5+C11+C12+C16+C17</f>
        <v>1468</v>
      </c>
      <c r="D19" s="79">
        <f>D5+D11+D12+D16+D17</f>
        <v>192152</v>
      </c>
      <c r="E19" s="79">
        <f>E5+E11+E12+E16+E17</f>
        <v>190250</v>
      </c>
      <c r="F19" s="85">
        <f>IFERROR(((E19/B19)-1)*100,"")</f>
        <v>-0.765190358705803</v>
      </c>
      <c r="G19" s="79" t="s">
        <v>63</v>
      </c>
      <c r="H19" s="79">
        <f>H5+H12+H13+H17+H18</f>
        <v>191717</v>
      </c>
      <c r="I19" s="79">
        <f>I5+I12+I13+I17+I18</f>
        <v>190250</v>
      </c>
      <c r="J19" s="85">
        <f>IFERROR(((I19/H19)-1)*100,"")</f>
        <v>-0.765190358705803</v>
      </c>
    </row>
    <row r="20" s="80" customFormat="true" ht="20.1" customHeight="true" spans="4:6">
      <c r="D20" s="80">
        <f>E19-D19</f>
        <v>-1902</v>
      </c>
      <c r="E20" s="159">
        <f>E19/D19</f>
        <v>0.990101586244223</v>
      </c>
      <c r="F20" s="159"/>
    </row>
    <row r="21" s="95" customFormat="true" ht="20.1" customHeight="true" spans="1:11">
      <c r="A21" s="80"/>
      <c r="B21" s="80"/>
      <c r="C21" s="80"/>
      <c r="D21" s="80"/>
      <c r="E21" s="160"/>
      <c r="F21" s="80"/>
      <c r="G21" s="80"/>
      <c r="H21" s="80"/>
      <c r="I21" s="80"/>
      <c r="J21" s="80"/>
      <c r="K21" s="161"/>
    </row>
    <row r="22" s="95" customFormat="true" ht="20.1" customHeight="true" spans="1:10">
      <c r="A22" s="80"/>
      <c r="B22" s="80"/>
      <c r="C22" s="80"/>
      <c r="D22" s="80"/>
      <c r="E22" s="80"/>
      <c r="F22" s="80"/>
      <c r="G22" s="80"/>
      <c r="H22" s="80"/>
      <c r="I22" s="80"/>
      <c r="J22" s="80"/>
    </row>
    <row r="23" s="95" customFormat="true" ht="20.1" customHeight="true" spans="1:10">
      <c r="A23" s="80"/>
      <c r="B23" s="80"/>
      <c r="C23" s="80"/>
      <c r="D23" s="80"/>
      <c r="E23" s="80"/>
      <c r="F23" s="80"/>
      <c r="G23" s="159"/>
      <c r="H23" s="80"/>
      <c r="I23" s="80"/>
      <c r="J23" s="80"/>
    </row>
    <row r="24" s="95" customFormat="true" ht="20.1" customHeight="true" spans="1:10">
      <c r="A24" s="80"/>
      <c r="B24" s="80"/>
      <c r="C24" s="80"/>
      <c r="D24" s="80"/>
      <c r="E24" s="80"/>
      <c r="F24" s="80"/>
      <c r="G24" s="80"/>
      <c r="H24" s="80"/>
      <c r="I24" s="80"/>
      <c r="J24" s="80"/>
    </row>
    <row r="25" s="80" customFormat="true" ht="20.1" customHeight="true"/>
    <row r="26" s="80" customFormat="true" ht="20.1" customHeight="true"/>
    <row r="27" s="95" customFormat="true" ht="20.1" customHeight="true" spans="1:10">
      <c r="A27" s="80"/>
      <c r="B27" s="80"/>
      <c r="C27" s="80"/>
      <c r="D27" s="80"/>
      <c r="E27" s="80"/>
      <c r="F27" s="80"/>
      <c r="G27" s="80"/>
      <c r="H27" s="80"/>
      <c r="I27" s="80"/>
      <c r="J27" s="80"/>
    </row>
    <row r="28" s="80" customFormat="true" ht="27" customHeight="true"/>
  </sheetData>
  <mergeCells count="2">
    <mergeCell ref="A2:J2"/>
    <mergeCell ref="I3:J3"/>
  </mergeCells>
  <printOptions horizontalCentered="true"/>
  <pageMargins left="0.786805555555556" right="0.786805555555556" top="0.786805555555556" bottom="0.786805555555556" header="0.298611111111111" footer="0.511805555555556"/>
  <pageSetup paperSize="9" firstPageNumber="15" fitToHeight="0" orientation="landscape" useFirstPageNumber="true" horizontalDpi="600"/>
  <headerFooter>
    <oddFooter>&amp;C&amp;"仿宋_GB2312"&amp;14-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F20"/>
  <sheetViews>
    <sheetView showZeros="0" workbookViewId="0">
      <selection activeCell="C4" sqref="C4"/>
    </sheetView>
  </sheetViews>
  <sheetFormatPr defaultColWidth="13.8833333333333" defaultRowHeight="13.5" outlineLevelCol="5"/>
  <cols>
    <col min="1" max="1" width="42.5" style="80" customWidth="true"/>
    <col min="2" max="2" width="11.125" style="81" customWidth="true"/>
    <col min="3" max="3" width="10.25" style="80" customWidth="true"/>
    <col min="4" max="4" width="35.25" style="80" customWidth="true"/>
    <col min="5" max="5" width="12.6333333333333" style="81" customWidth="true"/>
    <col min="6" max="6" width="10.125" style="80" customWidth="true"/>
    <col min="7" max="7" width="23" style="80" customWidth="true"/>
    <col min="8" max="8" width="13.8833333333333" style="80" customWidth="true"/>
    <col min="9" max="16384" width="13.8833333333333" style="80"/>
  </cols>
  <sheetData>
    <row r="1" s="80" customFormat="true" spans="1:5">
      <c r="A1" s="148" t="s">
        <v>94</v>
      </c>
      <c r="B1" s="149"/>
      <c r="E1" s="81"/>
    </row>
    <row r="2" s="80" customFormat="true" ht="26.25" spans="1:6">
      <c r="A2" s="97" t="s">
        <v>95</v>
      </c>
      <c r="B2" s="97"/>
      <c r="C2" s="97"/>
      <c r="D2" s="97"/>
      <c r="E2" s="97"/>
      <c r="F2" s="97"/>
    </row>
    <row r="3" s="80" customFormat="true" spans="1:6">
      <c r="A3" s="150"/>
      <c r="B3" s="151"/>
      <c r="E3" s="81"/>
      <c r="F3" s="155" t="s">
        <v>2</v>
      </c>
    </row>
    <row r="4" s="147" customFormat="true" ht="36" customHeight="true" spans="1:6">
      <c r="A4" s="152" t="s">
        <v>3</v>
      </c>
      <c r="B4" s="153" t="s">
        <v>66</v>
      </c>
      <c r="C4" s="73" t="s">
        <v>7</v>
      </c>
      <c r="D4" s="152" t="s">
        <v>3</v>
      </c>
      <c r="E4" s="153" t="s">
        <v>66</v>
      </c>
      <c r="F4" s="73" t="s">
        <v>7</v>
      </c>
    </row>
    <row r="5" s="80" customFormat="true" ht="18.95" customHeight="true" spans="1:6">
      <c r="A5" s="75" t="s">
        <v>96</v>
      </c>
      <c r="B5" s="76"/>
      <c r="C5" s="76"/>
      <c r="D5" s="75" t="s">
        <v>97</v>
      </c>
      <c r="E5" s="76"/>
      <c r="F5" s="76"/>
    </row>
    <row r="6" s="80" customFormat="true" ht="18.95" customHeight="true" spans="1:6">
      <c r="A6" s="75" t="s">
        <v>98</v>
      </c>
      <c r="B6" s="76"/>
      <c r="C6" s="76"/>
      <c r="D6" s="75" t="s">
        <v>99</v>
      </c>
      <c r="E6" s="76">
        <f>E7+E8+E9</f>
        <v>29</v>
      </c>
      <c r="F6" s="76">
        <f>F7+F8+F9</f>
        <v>30</v>
      </c>
    </row>
    <row r="7" s="80" customFormat="true" ht="18.95" customHeight="true" spans="1:6">
      <c r="A7" s="75" t="s">
        <v>100</v>
      </c>
      <c r="B7" s="76"/>
      <c r="C7" s="76"/>
      <c r="D7" s="75" t="s">
        <v>101</v>
      </c>
      <c r="E7" s="76">
        <v>29</v>
      </c>
      <c r="F7" s="76">
        <v>30</v>
      </c>
    </row>
    <row r="8" s="80" customFormat="true" ht="18.95" customHeight="true" spans="1:6">
      <c r="A8" s="75" t="s">
        <v>102</v>
      </c>
      <c r="B8" s="76"/>
      <c r="C8" s="76"/>
      <c r="D8" s="75" t="s">
        <v>103</v>
      </c>
      <c r="E8" s="76"/>
      <c r="F8" s="76"/>
    </row>
    <row r="9" s="80" customFormat="true" ht="18.95" customHeight="true" spans="1:6">
      <c r="A9" s="75" t="s">
        <v>104</v>
      </c>
      <c r="B9" s="76"/>
      <c r="C9" s="76"/>
      <c r="D9" s="75" t="s">
        <v>105</v>
      </c>
      <c r="E9" s="76"/>
      <c r="F9" s="76"/>
    </row>
    <row r="10" s="80" customFormat="true" ht="18.95" customHeight="true" spans="1:6">
      <c r="A10" s="77" t="s">
        <v>106</v>
      </c>
      <c r="B10" s="154"/>
      <c r="C10" s="76"/>
      <c r="D10" s="75" t="s">
        <v>107</v>
      </c>
      <c r="E10" s="76"/>
      <c r="F10" s="76"/>
    </row>
    <row r="11" s="80" customFormat="true" ht="18.95" customHeight="true" spans="1:6">
      <c r="A11" s="77" t="s">
        <v>108</v>
      </c>
      <c r="B11" s="154"/>
      <c r="C11" s="76"/>
      <c r="D11" s="78" t="s">
        <v>91</v>
      </c>
      <c r="E11" s="76">
        <v>34854</v>
      </c>
      <c r="F11" s="76"/>
    </row>
    <row r="12" s="80" customFormat="true" ht="21" customHeight="true" spans="1:6">
      <c r="A12" s="77" t="s">
        <v>109</v>
      </c>
      <c r="B12" s="154"/>
      <c r="C12" s="76"/>
      <c r="D12" s="75"/>
      <c r="E12" s="76"/>
      <c r="F12" s="76"/>
    </row>
    <row r="13" s="80" customFormat="true" ht="18.95" customHeight="true" spans="1:6">
      <c r="A13" s="75" t="s">
        <v>110</v>
      </c>
      <c r="B13" s="76">
        <v>34854</v>
      </c>
      <c r="C13" s="76"/>
      <c r="D13" s="75"/>
      <c r="E13" s="76"/>
      <c r="F13" s="76"/>
    </row>
    <row r="14" s="80" customFormat="true" ht="18.95" customHeight="true" spans="1:6">
      <c r="A14" s="75" t="s">
        <v>111</v>
      </c>
      <c r="B14" s="76"/>
      <c r="C14" s="76"/>
      <c r="D14" s="75"/>
      <c r="E14" s="76"/>
      <c r="F14" s="76"/>
    </row>
    <row r="15" s="80" customFormat="true" ht="18.95" customHeight="true" spans="1:6">
      <c r="A15" s="75" t="s">
        <v>112</v>
      </c>
      <c r="B15" s="76"/>
      <c r="C15" s="76"/>
      <c r="D15" s="75"/>
      <c r="E15" s="76"/>
      <c r="F15" s="76"/>
    </row>
    <row r="16" s="80" customFormat="true" ht="18.95" customHeight="true" spans="1:6">
      <c r="A16" s="75"/>
      <c r="B16" s="76"/>
      <c r="C16" s="76"/>
      <c r="D16" s="75"/>
      <c r="E16" s="76"/>
      <c r="F16" s="76"/>
    </row>
    <row r="17" s="80" customFormat="true" ht="18.95" customHeight="true" spans="1:6">
      <c r="A17" s="76" t="s">
        <v>113</v>
      </c>
      <c r="B17" s="76">
        <f>B5+B9+B13+B14+B15</f>
        <v>34854</v>
      </c>
      <c r="C17" s="76">
        <f>C5+C9+C13+C14+C15</f>
        <v>0</v>
      </c>
      <c r="D17" s="76" t="s">
        <v>114</v>
      </c>
      <c r="E17" s="76">
        <f>E5+E6+E10+E11</f>
        <v>34883</v>
      </c>
      <c r="F17" s="76">
        <f>F5+F6+F10+F11</f>
        <v>30</v>
      </c>
    </row>
    <row r="18" s="80" customFormat="true" ht="18.95" customHeight="true" spans="1:6">
      <c r="A18" s="79" t="s">
        <v>115</v>
      </c>
      <c r="B18" s="79">
        <v>38</v>
      </c>
      <c r="C18" s="76">
        <v>38</v>
      </c>
      <c r="D18" s="76"/>
      <c r="E18" s="76"/>
      <c r="F18" s="76"/>
    </row>
    <row r="19" s="80" customFormat="true" ht="18.95" customHeight="true" spans="1:6">
      <c r="A19" s="76" t="s">
        <v>116</v>
      </c>
      <c r="B19" s="76"/>
      <c r="C19" s="76">
        <v>9</v>
      </c>
      <c r="D19" s="76" t="s">
        <v>117</v>
      </c>
      <c r="E19" s="76">
        <v>9</v>
      </c>
      <c r="F19" s="76">
        <f>C20-F17</f>
        <v>17</v>
      </c>
    </row>
    <row r="20" s="80" customFormat="true" ht="18.95" customHeight="true" spans="1:6">
      <c r="A20" s="76" t="s">
        <v>118</v>
      </c>
      <c r="B20" s="76">
        <f>B5+B9+B13+B14+B15+B18+B19</f>
        <v>34892</v>
      </c>
      <c r="C20" s="76">
        <f>C5+C9+C13+C14+C15+C18+C19</f>
        <v>47</v>
      </c>
      <c r="D20" s="76" t="s">
        <v>119</v>
      </c>
      <c r="E20" s="76">
        <f>E17+E19</f>
        <v>34892</v>
      </c>
      <c r="F20" s="76">
        <f>F17+F19</f>
        <v>47</v>
      </c>
    </row>
  </sheetData>
  <mergeCells count="1">
    <mergeCell ref="A2:F2"/>
  </mergeCells>
  <printOptions horizontalCentered="true"/>
  <pageMargins left="0.786805555555556" right="0.786805555555556" top="0.786805555555556" bottom="0.786805555555556" header="0.298611111111111" footer="0.511805555555556"/>
  <pageSetup paperSize="9" firstPageNumber="16" fitToHeight="0" orientation="landscape" useFirstPageNumber="true" horizontalDpi="600"/>
  <headerFooter>
    <oddFooter>&amp;C&amp;"仿宋_GB2312"&amp;14-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I23"/>
  <sheetViews>
    <sheetView showZeros="0" workbookViewId="0">
      <selection activeCell="G11" sqref="G11"/>
    </sheetView>
  </sheetViews>
  <sheetFormatPr defaultColWidth="8.88333333333333" defaultRowHeight="13.5"/>
  <cols>
    <col min="1" max="1" width="29.25" style="123" customWidth="true"/>
    <col min="2" max="2" width="13.1333333333333" style="124" customWidth="true"/>
    <col min="3" max="3" width="13.25" style="124" customWidth="true"/>
    <col min="4" max="4" width="13" style="124" customWidth="true"/>
    <col min="5" max="5" width="13.8833333333333" style="124" customWidth="true"/>
    <col min="6" max="6" width="10.5" style="124" customWidth="true"/>
    <col min="7" max="7" width="9.13333333333333" style="124" customWidth="true"/>
    <col min="8" max="8" width="11.8833333333333" style="124" customWidth="true"/>
    <col min="9" max="9" width="12.3833333333333" style="124" customWidth="true"/>
    <col min="10" max="16384" width="8.88333333333333" style="123"/>
  </cols>
  <sheetData>
    <row r="1" s="123" customFormat="true" ht="24" customHeight="true" spans="1:9">
      <c r="A1" s="125" t="s">
        <v>120</v>
      </c>
      <c r="B1" s="126"/>
      <c r="C1" s="126"/>
      <c r="D1" s="126"/>
      <c r="E1" s="126"/>
      <c r="F1" s="126"/>
      <c r="G1" s="126"/>
      <c r="H1" s="126"/>
      <c r="I1" s="126"/>
    </row>
    <row r="2" s="123" customFormat="true" ht="31" customHeight="true" spans="1:9">
      <c r="A2" s="127" t="s">
        <v>121</v>
      </c>
      <c r="B2" s="128"/>
      <c r="C2" s="128"/>
      <c r="D2" s="128"/>
      <c r="E2" s="128"/>
      <c r="F2" s="128"/>
      <c r="G2" s="128"/>
      <c r="H2" s="128"/>
      <c r="I2" s="128"/>
    </row>
    <row r="3" s="123" customFormat="true" ht="15.75" spans="1:9">
      <c r="A3" s="129"/>
      <c r="B3" s="126"/>
      <c r="C3" s="130"/>
      <c r="D3" s="130"/>
      <c r="E3" s="130"/>
      <c r="F3" s="130"/>
      <c r="G3" s="130"/>
      <c r="H3" s="130"/>
      <c r="I3" s="144" t="s">
        <v>2</v>
      </c>
    </row>
    <row r="4" s="123" customFormat="true" ht="21" customHeight="true" spans="1:9">
      <c r="A4" s="131" t="s">
        <v>122</v>
      </c>
      <c r="B4" s="132" t="s">
        <v>123</v>
      </c>
      <c r="C4" s="133" t="s">
        <v>124</v>
      </c>
      <c r="D4" s="134" t="s">
        <v>125</v>
      </c>
      <c r="E4" s="134" t="s">
        <v>126</v>
      </c>
      <c r="F4" s="134" t="s">
        <v>127</v>
      </c>
      <c r="G4" s="141" t="s">
        <v>128</v>
      </c>
      <c r="H4" s="141" t="s">
        <v>129</v>
      </c>
      <c r="I4" s="145" t="s">
        <v>130</v>
      </c>
    </row>
    <row r="5" s="123" customFormat="true" ht="25" customHeight="true" spans="1:9">
      <c r="A5" s="131"/>
      <c r="B5" s="132"/>
      <c r="C5" s="133"/>
      <c r="D5" s="134"/>
      <c r="E5" s="134"/>
      <c r="F5" s="134"/>
      <c r="G5" s="142"/>
      <c r="H5" s="142"/>
      <c r="I5" s="146"/>
    </row>
    <row r="6" s="123" customFormat="true" ht="18" customHeight="true" spans="1:9">
      <c r="A6" s="135" t="s">
        <v>131</v>
      </c>
      <c r="B6" s="136">
        <f t="shared" ref="B6:B22" si="0">SUM(D6:E6)</f>
        <v>33962</v>
      </c>
      <c r="C6" s="136"/>
      <c r="D6" s="136">
        <f>SUM(D7:D14)</f>
        <v>10056</v>
      </c>
      <c r="E6" s="136">
        <f>SUM(E7:E14)</f>
        <v>23906</v>
      </c>
      <c r="F6" s="136"/>
      <c r="G6" s="136"/>
      <c r="H6" s="136"/>
      <c r="I6" s="136"/>
    </row>
    <row r="7" s="123" customFormat="true" ht="18" customHeight="true" spans="1:9">
      <c r="A7" s="135" t="s">
        <v>132</v>
      </c>
      <c r="B7" s="136">
        <f t="shared" si="0"/>
        <v>14083</v>
      </c>
      <c r="C7" s="136"/>
      <c r="D7" s="137">
        <v>4786</v>
      </c>
      <c r="E7" s="136">
        <v>9297</v>
      </c>
      <c r="F7" s="136"/>
      <c r="G7" s="136"/>
      <c r="H7" s="136"/>
      <c r="I7" s="136"/>
    </row>
    <row r="8" s="123" customFormat="true" ht="18" customHeight="true" spans="1:9">
      <c r="A8" s="135" t="s">
        <v>133</v>
      </c>
      <c r="B8" s="136">
        <f t="shared" si="0"/>
        <v>65</v>
      </c>
      <c r="C8" s="136"/>
      <c r="D8" s="137">
        <v>54</v>
      </c>
      <c r="E8" s="136">
        <v>11</v>
      </c>
      <c r="F8" s="136"/>
      <c r="G8" s="136"/>
      <c r="H8" s="136"/>
      <c r="I8" s="136"/>
    </row>
    <row r="9" s="123" customFormat="true" ht="18" customHeight="true" spans="1:9">
      <c r="A9" s="135" t="s">
        <v>134</v>
      </c>
      <c r="B9" s="136">
        <f t="shared" si="0"/>
        <v>19711</v>
      </c>
      <c r="C9" s="136"/>
      <c r="D9" s="137">
        <v>5211</v>
      </c>
      <c r="E9" s="136">
        <v>14500</v>
      </c>
      <c r="F9" s="136"/>
      <c r="G9" s="136"/>
      <c r="H9" s="136"/>
      <c r="I9" s="136"/>
    </row>
    <row r="10" s="123" customFormat="true" ht="18" customHeight="true" spans="1:9">
      <c r="A10" s="135" t="s">
        <v>135</v>
      </c>
      <c r="B10" s="136">
        <f t="shared" si="0"/>
        <v>0</v>
      </c>
      <c r="C10" s="136"/>
      <c r="D10" s="137"/>
      <c r="E10" s="136"/>
      <c r="F10" s="136"/>
      <c r="G10" s="136"/>
      <c r="H10" s="136"/>
      <c r="I10" s="136"/>
    </row>
    <row r="11" s="123" customFormat="true" ht="18" customHeight="true" spans="1:9">
      <c r="A11" s="135" t="s">
        <v>136</v>
      </c>
      <c r="B11" s="136">
        <f t="shared" si="0"/>
        <v>0</v>
      </c>
      <c r="C11" s="136"/>
      <c r="D11" s="137">
        <v>0</v>
      </c>
      <c r="E11" s="136"/>
      <c r="F11" s="136"/>
      <c r="G11" s="136"/>
      <c r="H11" s="136"/>
      <c r="I11" s="136"/>
    </row>
    <row r="12" s="123" customFormat="true" ht="18" customHeight="true" spans="1:9">
      <c r="A12" s="135" t="s">
        <v>137</v>
      </c>
      <c r="B12" s="136">
        <f t="shared" si="0"/>
        <v>103</v>
      </c>
      <c r="C12" s="136"/>
      <c r="D12" s="137">
        <v>5</v>
      </c>
      <c r="E12" s="136">
        <v>98</v>
      </c>
      <c r="F12" s="136"/>
      <c r="G12" s="136"/>
      <c r="H12" s="136"/>
      <c r="I12" s="136"/>
    </row>
    <row r="13" s="123" customFormat="true" ht="18" customHeight="true" spans="1:9">
      <c r="A13" s="135" t="s">
        <v>138</v>
      </c>
      <c r="B13" s="136">
        <f t="shared" si="0"/>
        <v>0</v>
      </c>
      <c r="C13" s="136"/>
      <c r="D13" s="137"/>
      <c r="E13" s="136"/>
      <c r="F13" s="136"/>
      <c r="G13" s="136"/>
      <c r="H13" s="136"/>
      <c r="I13" s="136"/>
    </row>
    <row r="14" s="123" customFormat="true" ht="18" customHeight="true" spans="1:9">
      <c r="A14" s="135" t="s">
        <v>139</v>
      </c>
      <c r="B14" s="136">
        <f t="shared" si="0"/>
        <v>0</v>
      </c>
      <c r="C14" s="136"/>
      <c r="D14" s="137"/>
      <c r="E14" s="136"/>
      <c r="F14" s="136"/>
      <c r="G14" s="136"/>
      <c r="H14" s="136"/>
      <c r="I14" s="136"/>
    </row>
    <row r="15" s="123" customFormat="true" ht="18" customHeight="true" spans="1:9">
      <c r="A15" s="135" t="s">
        <v>140</v>
      </c>
      <c r="B15" s="136">
        <f t="shared" si="0"/>
        <v>29423</v>
      </c>
      <c r="C15" s="136"/>
      <c r="D15" s="136">
        <f>SUM(D16:D20)</f>
        <v>6266</v>
      </c>
      <c r="E15" s="136">
        <f>SUM(E16:E20)</f>
        <v>23157</v>
      </c>
      <c r="F15" s="136"/>
      <c r="G15" s="136"/>
      <c r="H15" s="136"/>
      <c r="I15" s="136"/>
    </row>
    <row r="16" s="123" customFormat="true" ht="18" customHeight="true" spans="1:9">
      <c r="A16" s="135" t="s">
        <v>141</v>
      </c>
      <c r="B16" s="136">
        <f t="shared" si="0"/>
        <v>29269</v>
      </c>
      <c r="C16" s="136"/>
      <c r="D16" s="136">
        <v>6256</v>
      </c>
      <c r="E16" s="136">
        <v>23013</v>
      </c>
      <c r="F16" s="136"/>
      <c r="G16" s="136"/>
      <c r="H16" s="136"/>
      <c r="I16" s="136"/>
    </row>
    <row r="17" s="123" customFormat="true" ht="18" customHeight="true" spans="1:9">
      <c r="A17" s="135" t="s">
        <v>142</v>
      </c>
      <c r="B17" s="136">
        <f t="shared" si="0"/>
        <v>139</v>
      </c>
      <c r="C17" s="136"/>
      <c r="D17" s="136">
        <v>1</v>
      </c>
      <c r="E17" s="136">
        <v>138</v>
      </c>
      <c r="F17" s="136"/>
      <c r="G17" s="136"/>
      <c r="H17" s="136"/>
      <c r="I17" s="136"/>
    </row>
    <row r="18" s="123" customFormat="true" ht="18" customHeight="true" spans="1:9">
      <c r="A18" s="135" t="s">
        <v>143</v>
      </c>
      <c r="B18" s="136">
        <f t="shared" si="0"/>
        <v>15</v>
      </c>
      <c r="C18" s="136"/>
      <c r="D18" s="136">
        <v>9</v>
      </c>
      <c r="E18" s="136">
        <v>6</v>
      </c>
      <c r="F18" s="136"/>
      <c r="G18" s="136"/>
      <c r="H18" s="136"/>
      <c r="I18" s="136"/>
    </row>
    <row r="19" s="123" customFormat="true" ht="18" customHeight="true" spans="1:9">
      <c r="A19" s="135" t="s">
        <v>144</v>
      </c>
      <c r="B19" s="136">
        <f t="shared" si="0"/>
        <v>0</v>
      </c>
      <c r="C19" s="136"/>
      <c r="D19" s="136"/>
      <c r="E19" s="136"/>
      <c r="F19" s="136"/>
      <c r="G19" s="136"/>
      <c r="H19" s="136"/>
      <c r="I19" s="136"/>
    </row>
    <row r="20" s="123" customFormat="true" ht="18" customHeight="true" spans="1:9">
      <c r="A20" s="135" t="s">
        <v>145</v>
      </c>
      <c r="B20" s="136">
        <f t="shared" si="0"/>
        <v>0</v>
      </c>
      <c r="C20" s="136"/>
      <c r="D20" s="136"/>
      <c r="E20" s="136"/>
      <c r="F20" s="136"/>
      <c r="G20" s="136"/>
      <c r="H20" s="136"/>
      <c r="I20" s="136"/>
    </row>
    <row r="21" s="123" customFormat="true" ht="18" customHeight="true" spans="1:9">
      <c r="A21" s="135" t="s">
        <v>146</v>
      </c>
      <c r="B21" s="136">
        <f t="shared" si="0"/>
        <v>4539</v>
      </c>
      <c r="C21" s="136"/>
      <c r="D21" s="136">
        <v>3790</v>
      </c>
      <c r="E21" s="136">
        <v>749</v>
      </c>
      <c r="F21" s="136"/>
      <c r="G21" s="136"/>
      <c r="H21" s="136"/>
      <c r="I21" s="136"/>
    </row>
    <row r="22" s="123" customFormat="true" ht="18" customHeight="true" spans="1:9">
      <c r="A22" s="135" t="s">
        <v>147</v>
      </c>
      <c r="B22" s="136">
        <f t="shared" si="0"/>
        <v>24722</v>
      </c>
      <c r="C22" s="136"/>
      <c r="D22" s="138">
        <v>21364</v>
      </c>
      <c r="E22" s="143">
        <v>3358</v>
      </c>
      <c r="F22" s="138"/>
      <c r="G22" s="136"/>
      <c r="H22" s="136"/>
      <c r="I22" s="136"/>
    </row>
    <row r="23" s="123" customFormat="true" ht="39" customHeight="true" spans="1:9">
      <c r="A23" s="139" t="s">
        <v>148</v>
      </c>
      <c r="B23" s="140"/>
      <c r="C23" s="140"/>
      <c r="D23" s="140"/>
      <c r="E23" s="140"/>
      <c r="F23" s="140"/>
      <c r="G23" s="140"/>
      <c r="H23" s="140"/>
      <c r="I23" s="140"/>
    </row>
  </sheetData>
  <mergeCells count="11">
    <mergeCell ref="A2:I2"/>
    <mergeCell ref="A23:I2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true"/>
  <pageMargins left="0.786805555555556" right="0.786805555555556" top="0.786805555555556" bottom="0.786805555555556" header="0.298611111111111" footer="0.511805555555556"/>
  <pageSetup paperSize="9" firstPageNumber="17" fitToHeight="0" orientation="landscape" useFirstPageNumber="true" horizontalDpi="600"/>
  <headerFooter>
    <oddFooter>&amp;C&amp;"仿宋_GB2312"&amp;14-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8"/>
  <sheetViews>
    <sheetView showZeros="0" topLeftCell="A27" workbookViewId="0">
      <selection activeCell="K6" sqref="K6"/>
    </sheetView>
  </sheetViews>
  <sheetFormatPr defaultColWidth="8.88333333333333" defaultRowHeight="13.5"/>
  <cols>
    <col min="1" max="1" width="40.5" style="80" customWidth="true"/>
    <col min="2" max="2" width="8.63333333333333" style="80" customWidth="true"/>
    <col min="3" max="4" width="9.5" style="80" customWidth="true"/>
    <col min="5" max="5" width="14.5" style="80" customWidth="true"/>
    <col min="6" max="6" width="27.25" style="80" customWidth="true"/>
    <col min="7" max="7" width="9.75" style="96" customWidth="true"/>
    <col min="8" max="9" width="9.75" style="80" customWidth="true"/>
    <col min="10" max="10" width="8.63333333333333" style="80" customWidth="true"/>
    <col min="11" max="12" width="10.375" style="80"/>
    <col min="13" max="16384" width="8.88333333333333" style="80"/>
  </cols>
  <sheetData>
    <row r="1" s="80" customFormat="true" spans="1:2">
      <c r="A1" s="82" t="s">
        <v>149</v>
      </c>
      <c r="B1" s="82"/>
    </row>
    <row r="2" s="80" customFormat="true" ht="25" customHeight="true" spans="1:10">
      <c r="A2" s="97" t="s">
        <v>150</v>
      </c>
      <c r="B2" s="97"/>
      <c r="C2" s="97"/>
      <c r="D2" s="97"/>
      <c r="E2" s="97"/>
      <c r="F2" s="97"/>
      <c r="G2" s="97"/>
      <c r="H2" s="97"/>
      <c r="I2" s="97"/>
      <c r="J2" s="97"/>
    </row>
    <row r="3" s="80" customFormat="true" ht="15" customHeight="true" spans="1:10">
      <c r="A3" s="98"/>
      <c r="B3" s="99"/>
      <c r="C3" s="99"/>
      <c r="G3" s="112"/>
      <c r="H3" s="99"/>
      <c r="J3" s="98" t="s">
        <v>2</v>
      </c>
    </row>
    <row r="4" s="80" customFormat="true" ht="30" customHeight="true" spans="1:10">
      <c r="A4" s="74" t="s">
        <v>3</v>
      </c>
      <c r="B4" s="73" t="s">
        <v>7</v>
      </c>
      <c r="C4" s="74" t="s">
        <v>151</v>
      </c>
      <c r="D4" s="74" t="s">
        <v>8</v>
      </c>
      <c r="E4" s="74" t="s">
        <v>9</v>
      </c>
      <c r="F4" s="74" t="s">
        <v>3</v>
      </c>
      <c r="G4" s="73" t="s">
        <v>7</v>
      </c>
      <c r="H4" s="74" t="s">
        <v>151</v>
      </c>
      <c r="I4" s="74" t="s">
        <v>8</v>
      </c>
      <c r="J4" s="74" t="s">
        <v>9</v>
      </c>
    </row>
    <row r="5" s="80" customFormat="true" ht="41" customHeight="true" spans="1:11">
      <c r="A5" s="100" t="s">
        <v>152</v>
      </c>
      <c r="B5" s="86">
        <f>B6+B7</f>
        <v>59359</v>
      </c>
      <c r="C5" s="86">
        <f>C6+C7</f>
        <v>60843</v>
      </c>
      <c r="D5" s="101">
        <f t="shared" ref="D5:D10" si="0">IFERROR(((C5/B5)-1)*100,"")</f>
        <v>2.50004211661248</v>
      </c>
      <c r="E5" s="91"/>
      <c r="F5" s="104" t="s">
        <v>17</v>
      </c>
      <c r="G5" s="113">
        <f>SUM(G6:G27)</f>
        <v>273052</v>
      </c>
      <c r="H5" s="113">
        <f>SUM(H6:H27)</f>
        <v>275000</v>
      </c>
      <c r="I5" s="101">
        <f t="shared" ref="I5:I28" si="1">IFERROR(((H5/G5)-1)*100,"")</f>
        <v>0.713417224557955</v>
      </c>
      <c r="J5" s="92"/>
      <c r="K5" s="80">
        <f>H5-G5</f>
        <v>1948</v>
      </c>
    </row>
    <row r="6" s="80" customFormat="true" ht="26" customHeight="true" spans="1:10">
      <c r="A6" s="102" t="s">
        <v>18</v>
      </c>
      <c r="B6" s="103">
        <f>'24年公共预算收支表'!E6</f>
        <v>29352</v>
      </c>
      <c r="C6" s="86">
        <v>30380</v>
      </c>
      <c r="D6" s="101">
        <f t="shared" si="0"/>
        <v>3.50231670754975</v>
      </c>
      <c r="E6" s="101"/>
      <c r="F6" s="114" t="s">
        <v>19</v>
      </c>
      <c r="G6" s="86">
        <v>28363</v>
      </c>
      <c r="H6" s="103">
        <v>26643</v>
      </c>
      <c r="I6" s="101">
        <f t="shared" si="1"/>
        <v>-6.06423862073828</v>
      </c>
      <c r="J6" s="91"/>
    </row>
    <row r="7" s="80" customFormat="true" ht="23" customHeight="true" spans="1:10">
      <c r="A7" s="102" t="s">
        <v>20</v>
      </c>
      <c r="B7" s="103">
        <f>'24年公共预算收支表'!E7</f>
        <v>30007</v>
      </c>
      <c r="C7" s="86">
        <v>30463</v>
      </c>
      <c r="D7" s="101">
        <f t="shared" si="0"/>
        <v>1.51964541606959</v>
      </c>
      <c r="E7" s="91"/>
      <c r="F7" s="114" t="s">
        <v>21</v>
      </c>
      <c r="G7" s="86">
        <v>181</v>
      </c>
      <c r="H7" s="103">
        <v>151</v>
      </c>
      <c r="I7" s="101">
        <f t="shared" si="1"/>
        <v>-16.5745856353591</v>
      </c>
      <c r="J7" s="92"/>
    </row>
    <row r="8" s="80" customFormat="true" ht="26" customHeight="true" spans="1:10">
      <c r="A8" s="104" t="s">
        <v>153</v>
      </c>
      <c r="B8" s="86">
        <f>SUM(B9:B10)</f>
        <v>136681</v>
      </c>
      <c r="C8" s="87">
        <f>SUM(C9:C10)</f>
        <v>142792.9</v>
      </c>
      <c r="D8" s="101">
        <f t="shared" si="0"/>
        <v>4.47165297298089</v>
      </c>
      <c r="E8" s="101"/>
      <c r="F8" s="114" t="s">
        <v>23</v>
      </c>
      <c r="G8" s="86">
        <v>10952</v>
      </c>
      <c r="H8" s="103">
        <v>10982</v>
      </c>
      <c r="I8" s="101">
        <f t="shared" si="1"/>
        <v>0.273922571219876</v>
      </c>
      <c r="J8" s="91"/>
    </row>
    <row r="9" s="80" customFormat="true" ht="24" customHeight="true" spans="1:10">
      <c r="A9" s="102" t="s">
        <v>24</v>
      </c>
      <c r="B9" s="103">
        <f>'24年公共预算收支表'!E9</f>
        <v>100029</v>
      </c>
      <c r="C9" s="87">
        <f>'[3]2025年盘子'!$B$8+'[3]2025年盘子'!$B$14</f>
        <v>107792.9</v>
      </c>
      <c r="D9" s="101">
        <f t="shared" si="0"/>
        <v>7.76164912175468</v>
      </c>
      <c r="E9" s="101"/>
      <c r="F9" s="114" t="s">
        <v>25</v>
      </c>
      <c r="G9" s="86">
        <v>31268</v>
      </c>
      <c r="H9" s="103">
        <v>31963</v>
      </c>
      <c r="I9" s="101">
        <f t="shared" si="1"/>
        <v>2.22271971344505</v>
      </c>
      <c r="J9" s="92"/>
    </row>
    <row r="10" s="80" customFormat="true" ht="26" customHeight="true" spans="1:10">
      <c r="A10" s="102" t="s">
        <v>26</v>
      </c>
      <c r="B10" s="103">
        <f>'24年公共预算收支表'!E10</f>
        <v>36652</v>
      </c>
      <c r="C10" s="86">
        <f>'[2]2025年盘子'!$B$27</f>
        <v>35000</v>
      </c>
      <c r="D10" s="101">
        <f t="shared" si="0"/>
        <v>-4.50725744843392</v>
      </c>
      <c r="E10" s="101"/>
      <c r="F10" s="114" t="s">
        <v>27</v>
      </c>
      <c r="G10" s="86">
        <v>7486</v>
      </c>
      <c r="H10" s="103">
        <v>7573</v>
      </c>
      <c r="I10" s="101">
        <f t="shared" si="1"/>
        <v>1.16216938284799</v>
      </c>
      <c r="J10" s="92"/>
    </row>
    <row r="11" s="94" customFormat="true" ht="27" customHeight="true" spans="1:10">
      <c r="A11" s="105" t="s">
        <v>28</v>
      </c>
      <c r="B11" s="103">
        <f>B12+B13</f>
        <v>69065</v>
      </c>
      <c r="C11" s="103">
        <f>C12+C13</f>
        <v>0</v>
      </c>
      <c r="D11" s="101"/>
      <c r="E11" s="101"/>
      <c r="F11" s="114" t="s">
        <v>29</v>
      </c>
      <c r="G11" s="86">
        <v>5080</v>
      </c>
      <c r="H11" s="103">
        <v>5216</v>
      </c>
      <c r="I11" s="101">
        <f t="shared" si="1"/>
        <v>2.67716535433071</v>
      </c>
      <c r="J11" s="122"/>
    </row>
    <row r="12" s="80" customFormat="true" ht="33" customHeight="true" spans="1:10">
      <c r="A12" s="106" t="s">
        <v>30</v>
      </c>
      <c r="B12" s="103">
        <f>'24年公共预算收支表'!E12</f>
        <v>50365</v>
      </c>
      <c r="C12" s="84"/>
      <c r="D12" s="101"/>
      <c r="E12" s="101"/>
      <c r="F12" s="115" t="s">
        <v>31</v>
      </c>
      <c r="G12" s="86">
        <v>42024</v>
      </c>
      <c r="H12" s="103">
        <v>45550</v>
      </c>
      <c r="I12" s="101">
        <f t="shared" si="1"/>
        <v>8.3904435560632</v>
      </c>
      <c r="J12" s="92"/>
    </row>
    <row r="13" s="80" customFormat="true" ht="37" customHeight="true" spans="1:10">
      <c r="A13" s="106" t="s">
        <v>32</v>
      </c>
      <c r="B13" s="103">
        <f>'24年公共预算收支表'!E13</f>
        <v>18700</v>
      </c>
      <c r="C13" s="79"/>
      <c r="D13" s="101"/>
      <c r="E13" s="101"/>
      <c r="F13" s="115" t="s">
        <v>33</v>
      </c>
      <c r="G13" s="86">
        <v>16291</v>
      </c>
      <c r="H13" s="103">
        <v>17787</v>
      </c>
      <c r="I13" s="101">
        <f t="shared" si="1"/>
        <v>9.18298446995274</v>
      </c>
      <c r="J13" s="91"/>
    </row>
    <row r="14" s="80" customFormat="true" ht="24" customHeight="true" spans="1:10">
      <c r="A14" s="105" t="s">
        <v>34</v>
      </c>
      <c r="B14" s="103">
        <f>'24年公共预算收支表'!E14</f>
        <v>31169</v>
      </c>
      <c r="C14" s="90">
        <f>G34</f>
        <v>21387</v>
      </c>
      <c r="D14" s="101"/>
      <c r="E14" s="101"/>
      <c r="F14" s="115" t="s">
        <v>35</v>
      </c>
      <c r="G14" s="86">
        <v>7506</v>
      </c>
      <c r="H14" s="103">
        <v>7523</v>
      </c>
      <c r="I14" s="101">
        <f t="shared" si="1"/>
        <v>0.226485478284033</v>
      </c>
      <c r="J14" s="92"/>
    </row>
    <row r="15" s="80" customFormat="true" ht="24" customHeight="true" spans="1:10">
      <c r="A15" s="105" t="s">
        <v>36</v>
      </c>
      <c r="B15" s="103">
        <f>'24年公共预算收支表'!E15</f>
        <v>57822</v>
      </c>
      <c r="C15" s="79">
        <f>'24年公共预算收支表'!L35</f>
        <v>48160</v>
      </c>
      <c r="D15" s="101"/>
      <c r="E15" s="101"/>
      <c r="F15" s="115" t="s">
        <v>37</v>
      </c>
      <c r="G15" s="86">
        <v>23119</v>
      </c>
      <c r="H15" s="103">
        <v>23367</v>
      </c>
      <c r="I15" s="101">
        <f t="shared" si="1"/>
        <v>1.07271075738571</v>
      </c>
      <c r="J15" s="91"/>
    </row>
    <row r="16" s="80" customFormat="true" ht="24" customHeight="true" spans="1:10">
      <c r="A16" s="105" t="s">
        <v>38</v>
      </c>
      <c r="B16" s="103">
        <f>B17+B18+B19</f>
        <v>50137</v>
      </c>
      <c r="C16" s="107">
        <f>C17+C18+C19</f>
        <v>47893</v>
      </c>
      <c r="D16" s="101"/>
      <c r="E16" s="101"/>
      <c r="F16" s="115" t="s">
        <v>39</v>
      </c>
      <c r="G16" s="86">
        <v>50256</v>
      </c>
      <c r="H16" s="103">
        <v>50755</v>
      </c>
      <c r="I16" s="101">
        <f t="shared" si="1"/>
        <v>0.992916268704236</v>
      </c>
      <c r="J16" s="91"/>
    </row>
    <row r="17" s="80" customFormat="true" ht="24" customHeight="true" spans="1:10">
      <c r="A17" s="108" t="s">
        <v>40</v>
      </c>
      <c r="B17" s="103">
        <f>'24年公共预算收支表'!E17</f>
        <v>35947</v>
      </c>
      <c r="C17" s="87">
        <f>'25年基金收支'!G18</f>
        <v>47893</v>
      </c>
      <c r="D17" s="101"/>
      <c r="E17" s="101"/>
      <c r="F17" s="115" t="s">
        <v>41</v>
      </c>
      <c r="G17" s="86">
        <v>8932</v>
      </c>
      <c r="H17" s="103">
        <v>8940</v>
      </c>
      <c r="I17" s="101">
        <f t="shared" si="1"/>
        <v>0.0895656068069961</v>
      </c>
      <c r="J17" s="92"/>
    </row>
    <row r="18" s="80" customFormat="true" ht="24" customHeight="true" spans="1:10">
      <c r="A18" s="108" t="s">
        <v>42</v>
      </c>
      <c r="B18" s="103">
        <f>'24年公共预算收支表'!E18</f>
        <v>0</v>
      </c>
      <c r="C18" s="86"/>
      <c r="D18" s="101"/>
      <c r="E18" s="101"/>
      <c r="F18" s="115" t="s">
        <v>43</v>
      </c>
      <c r="G18" s="86">
        <v>2158</v>
      </c>
      <c r="H18" s="103">
        <v>1950</v>
      </c>
      <c r="I18" s="101">
        <f t="shared" si="1"/>
        <v>-9.63855421686747</v>
      </c>
      <c r="J18" s="92"/>
    </row>
    <row r="19" s="94" customFormat="true" ht="24" customHeight="true" spans="1:10">
      <c r="A19" s="102" t="s">
        <v>154</v>
      </c>
      <c r="B19" s="103">
        <f>'24年公共预算收支表'!E19</f>
        <v>14190</v>
      </c>
      <c r="C19" s="86"/>
      <c r="D19" s="101"/>
      <c r="E19" s="101"/>
      <c r="F19" s="115" t="s">
        <v>45</v>
      </c>
      <c r="G19" s="86">
        <v>2855</v>
      </c>
      <c r="H19" s="103">
        <v>2919</v>
      </c>
      <c r="I19" s="101">
        <f t="shared" si="1"/>
        <v>2.2416812609457</v>
      </c>
      <c r="J19" s="122"/>
    </row>
    <row r="20" s="80" customFormat="true" ht="24" customHeight="true" spans="1:10">
      <c r="A20" s="92"/>
      <c r="B20" s="92"/>
      <c r="C20" s="92"/>
      <c r="D20" s="92"/>
      <c r="E20" s="92"/>
      <c r="F20" s="115" t="s">
        <v>46</v>
      </c>
      <c r="G20" s="86">
        <v>15</v>
      </c>
      <c r="H20" s="103">
        <v>20</v>
      </c>
      <c r="I20" s="101">
        <f t="shared" si="1"/>
        <v>33.3333333333333</v>
      </c>
      <c r="J20" s="92"/>
    </row>
    <row r="21" s="80" customFormat="true" ht="24" customHeight="true" spans="1:10">
      <c r="A21" s="92"/>
      <c r="B21" s="92"/>
      <c r="C21" s="92"/>
      <c r="D21" s="92"/>
      <c r="E21" s="92"/>
      <c r="F21" s="115" t="s">
        <v>47</v>
      </c>
      <c r="G21" s="86">
        <v>4156</v>
      </c>
      <c r="H21" s="103">
        <v>4488</v>
      </c>
      <c r="I21" s="101">
        <f t="shared" si="1"/>
        <v>7.98845043310876</v>
      </c>
      <c r="J21" s="92"/>
    </row>
    <row r="22" s="80" customFormat="true" ht="24" customHeight="true" spans="1:10">
      <c r="A22" s="84"/>
      <c r="B22" s="79"/>
      <c r="C22" s="79"/>
      <c r="D22" s="101" t="str">
        <f>IFERROR(((C22/B22)-1)*100,"")</f>
        <v/>
      </c>
      <c r="E22" s="101"/>
      <c r="F22" s="115" t="s">
        <v>48</v>
      </c>
      <c r="G22" s="86">
        <v>15398</v>
      </c>
      <c r="H22" s="103">
        <v>12384</v>
      </c>
      <c r="I22" s="101">
        <f t="shared" si="1"/>
        <v>-19.5739706455384</v>
      </c>
      <c r="J22" s="91"/>
    </row>
    <row r="23" s="80" customFormat="true" ht="24" customHeight="true" spans="1:10">
      <c r="A23" s="92"/>
      <c r="B23" s="92"/>
      <c r="C23" s="92"/>
      <c r="D23" s="92"/>
      <c r="E23" s="92"/>
      <c r="F23" s="114" t="s">
        <v>49</v>
      </c>
      <c r="G23" s="86">
        <v>4801</v>
      </c>
      <c r="H23" s="103">
        <v>2100</v>
      </c>
      <c r="I23" s="101">
        <f t="shared" si="1"/>
        <v>-56.2591126848573</v>
      </c>
      <c r="J23" s="92"/>
    </row>
    <row r="24" s="80" customFormat="true" ht="29" customHeight="true" spans="1:10">
      <c r="A24" s="92"/>
      <c r="B24" s="92"/>
      <c r="C24" s="92"/>
      <c r="D24" s="92"/>
      <c r="E24" s="92"/>
      <c r="F24" s="114" t="s">
        <v>50</v>
      </c>
      <c r="G24" s="86">
        <v>3583</v>
      </c>
      <c r="H24" s="103">
        <v>2938</v>
      </c>
      <c r="I24" s="101">
        <f t="shared" si="1"/>
        <v>-18.001674574379</v>
      </c>
      <c r="J24" s="92"/>
    </row>
    <row r="25" s="80" customFormat="true" ht="38" customHeight="true" spans="1:10">
      <c r="A25" s="84"/>
      <c r="B25" s="79"/>
      <c r="C25" s="79"/>
      <c r="D25" s="101" t="str">
        <f>IFERROR(((C25/B25)-1)*100,"")</f>
        <v/>
      </c>
      <c r="E25" s="101"/>
      <c r="F25" s="116" t="s">
        <v>51</v>
      </c>
      <c r="G25" s="86">
        <v>8565</v>
      </c>
      <c r="H25" s="87">
        <v>8201</v>
      </c>
      <c r="I25" s="101">
        <f t="shared" si="1"/>
        <v>-4.24985405720958</v>
      </c>
      <c r="J25" s="91"/>
    </row>
    <row r="26" s="95" customFormat="true" ht="25" customHeight="true" spans="1:10">
      <c r="A26" s="89"/>
      <c r="B26" s="89"/>
      <c r="C26" s="89"/>
      <c r="D26" s="89"/>
      <c r="E26" s="89"/>
      <c r="F26" s="114" t="s">
        <v>52</v>
      </c>
      <c r="G26" s="86"/>
      <c r="H26" s="87">
        <v>3500</v>
      </c>
      <c r="I26" s="101" t="str">
        <f t="shared" si="1"/>
        <v/>
      </c>
      <c r="J26" s="89"/>
    </row>
    <row r="27" s="95" customFormat="true" ht="26" customHeight="true" spans="1:10">
      <c r="A27" s="84"/>
      <c r="B27" s="79"/>
      <c r="C27" s="79"/>
      <c r="D27" s="101" t="str">
        <f>IFERROR(((C27/B27)-1)*100,"")</f>
        <v/>
      </c>
      <c r="E27" s="101"/>
      <c r="F27" s="114" t="s">
        <v>53</v>
      </c>
      <c r="G27" s="86">
        <v>63</v>
      </c>
      <c r="H27" s="103">
        <v>50</v>
      </c>
      <c r="I27" s="101">
        <f t="shared" si="1"/>
        <v>-20.6349206349206</v>
      </c>
      <c r="J27" s="91"/>
    </row>
    <row r="28" s="95" customFormat="true" ht="30" customHeight="true" spans="1:10">
      <c r="A28" s="89"/>
      <c r="B28" s="89"/>
      <c r="C28" s="89"/>
      <c r="D28" s="89"/>
      <c r="E28" s="89"/>
      <c r="F28" s="105" t="s">
        <v>54</v>
      </c>
      <c r="G28" s="103">
        <f>G29+G30</f>
        <v>54959</v>
      </c>
      <c r="H28" s="103">
        <f>H29+H30</f>
        <v>2131</v>
      </c>
      <c r="I28" s="101"/>
      <c r="J28" s="91"/>
    </row>
    <row r="29" s="95" customFormat="true" ht="30" customHeight="true" spans="1:10">
      <c r="A29" s="105"/>
      <c r="B29" s="103"/>
      <c r="C29" s="79"/>
      <c r="D29" s="101"/>
      <c r="E29" s="101"/>
      <c r="F29" s="102" t="s">
        <v>155</v>
      </c>
      <c r="G29" s="103">
        <v>50365</v>
      </c>
      <c r="H29" s="103"/>
      <c r="I29" s="101"/>
      <c r="J29" s="91"/>
    </row>
    <row r="30" s="95" customFormat="true" ht="30" customHeight="true" spans="1:10">
      <c r="A30" s="105"/>
      <c r="B30" s="103"/>
      <c r="C30" s="79"/>
      <c r="D30" s="101"/>
      <c r="E30" s="101"/>
      <c r="F30" s="102" t="s">
        <v>56</v>
      </c>
      <c r="G30" s="103">
        <v>4594</v>
      </c>
      <c r="H30" s="103">
        <v>2131</v>
      </c>
      <c r="I30" s="101"/>
      <c r="J30" s="91"/>
    </row>
    <row r="31" s="80" customFormat="true" ht="26" customHeight="true" spans="1:10">
      <c r="A31" s="109"/>
      <c r="B31" s="103"/>
      <c r="C31" s="79"/>
      <c r="D31" s="101" t="str">
        <f>IFERROR(((C31/B31)-1)*100,"")</f>
        <v/>
      </c>
      <c r="E31" s="101"/>
      <c r="F31" s="105" t="s">
        <v>156</v>
      </c>
      <c r="G31" s="117">
        <f>SUM(G32:G33)</f>
        <v>6675</v>
      </c>
      <c r="H31" s="117">
        <f>SUM(H32:H33)</f>
        <v>6620</v>
      </c>
      <c r="I31" s="101"/>
      <c r="J31" s="93"/>
    </row>
    <row r="32" s="80" customFormat="true" ht="26" customHeight="true" spans="1:10">
      <c r="A32" s="92"/>
      <c r="B32" s="92"/>
      <c r="C32" s="92"/>
      <c r="D32" s="92"/>
      <c r="E32" s="92"/>
      <c r="F32" s="118" t="s">
        <v>58</v>
      </c>
      <c r="G32" s="119">
        <v>726</v>
      </c>
      <c r="H32" s="87">
        <v>726</v>
      </c>
      <c r="I32" s="101">
        <f>IFERROR(((H32/G32)-1)*100,"")</f>
        <v>0</v>
      </c>
      <c r="J32" s="93"/>
    </row>
    <row r="33" s="80" customFormat="true" ht="26" customHeight="true" spans="1:10">
      <c r="A33" s="92"/>
      <c r="B33" s="92"/>
      <c r="C33" s="92"/>
      <c r="D33" s="92"/>
      <c r="E33" s="92"/>
      <c r="F33" s="118" t="s">
        <v>59</v>
      </c>
      <c r="G33" s="119">
        <v>5949</v>
      </c>
      <c r="H33" s="87">
        <v>5894</v>
      </c>
      <c r="I33" s="101"/>
      <c r="J33" s="93"/>
    </row>
    <row r="34" s="80" customFormat="true" ht="26" customHeight="true" spans="1:10">
      <c r="A34" s="92"/>
      <c r="B34" s="92"/>
      <c r="C34" s="92"/>
      <c r="D34" s="92"/>
      <c r="E34" s="92"/>
      <c r="F34" s="105" t="s">
        <v>60</v>
      </c>
      <c r="G34" s="119">
        <f>'24年公共预算收支表'!L34</f>
        <v>21387</v>
      </c>
      <c r="H34" s="87">
        <v>10000</v>
      </c>
      <c r="I34" s="101"/>
      <c r="J34" s="93"/>
    </row>
    <row r="35" s="80" customFormat="true" ht="26" customHeight="true" spans="1:12">
      <c r="A35" s="92"/>
      <c r="B35" s="92"/>
      <c r="C35" s="92"/>
      <c r="D35" s="92"/>
      <c r="E35" s="92"/>
      <c r="F35" s="105" t="s">
        <v>61</v>
      </c>
      <c r="G35" s="119">
        <f>B36-G5-G28-G31-G34</f>
        <v>48160</v>
      </c>
      <c r="H35" s="87">
        <f>C36-H5-H28-H31-H34</f>
        <v>27324.9</v>
      </c>
      <c r="I35" s="101"/>
      <c r="J35" s="93"/>
      <c r="K35" s="80">
        <f>H35+'25年基金收支'!G19+'25年国资收支'!F19</f>
        <v>33349.9</v>
      </c>
      <c r="L35" s="80" t="e">
        <f>'[2]2025年盘子'!#REF!-K35</f>
        <v>#REF!</v>
      </c>
    </row>
    <row r="36" s="80" customFormat="true" ht="26" customHeight="true" spans="1:10">
      <c r="A36" s="110" t="s">
        <v>93</v>
      </c>
      <c r="B36" s="86">
        <f>B5+B8+B11+B14+B15+B16</f>
        <v>404233</v>
      </c>
      <c r="C36" s="87">
        <f>C5+C8+C11+C14+C15+C16</f>
        <v>321075.9</v>
      </c>
      <c r="D36" s="101">
        <f>IFERROR(((C36/B36)-1)*100,"")</f>
        <v>-20.5715762938701</v>
      </c>
      <c r="E36" s="101"/>
      <c r="F36" s="120" t="s">
        <v>63</v>
      </c>
      <c r="G36" s="87">
        <f>G5+G31+G35+G34+G28</f>
        <v>404233</v>
      </c>
      <c r="H36" s="87">
        <f>H5+H28+H31+H34+H35</f>
        <v>321075.9</v>
      </c>
      <c r="I36" s="101">
        <f>IFERROR(((H36/G36)-1)*100,"")</f>
        <v>-20.5715762938701</v>
      </c>
      <c r="J36" s="92"/>
    </row>
    <row r="37" s="80" customFormat="true" spans="1:9">
      <c r="A37" s="111"/>
      <c r="B37" s="111"/>
      <c r="C37" s="111">
        <f>C36-C17+'25年基金收支'!C20+'25年国资收支'!C20</f>
        <v>411140.9</v>
      </c>
      <c r="D37" s="111"/>
      <c r="E37" s="111"/>
      <c r="F37" s="111"/>
      <c r="G37" s="121"/>
      <c r="H37" s="111"/>
      <c r="I37" s="111"/>
    </row>
    <row r="38" spans="3:3">
      <c r="C38" s="80">
        <f>C36-C17</f>
        <v>273182.9</v>
      </c>
    </row>
  </sheetData>
  <mergeCells count="2">
    <mergeCell ref="A1:B1"/>
    <mergeCell ref="A2:J2"/>
  </mergeCells>
  <printOptions horizontalCentered="true"/>
  <pageMargins left="0.786805555555556" right="0.786805555555556" top="0.786805555555556" bottom="0.786805555555556" header="0.298611111111111" footer="0.511805555555556"/>
  <pageSetup paperSize="9" scale="89" firstPageNumber="18" fitToHeight="0" orientation="landscape" useFirstPageNumber="true" horizontalDpi="600"/>
  <headerFooter>
    <oddFooter>&amp;C&amp;"仿宋_GB2312"&amp;14-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1"/>
  <sheetViews>
    <sheetView showZeros="0" workbookViewId="0">
      <selection activeCell="B20" sqref="B20"/>
    </sheetView>
  </sheetViews>
  <sheetFormatPr defaultColWidth="8.88333333333333" defaultRowHeight="29" customHeight="true"/>
  <cols>
    <col min="1" max="1" width="30" style="80" customWidth="true"/>
    <col min="2" max="2" width="13" style="80" customWidth="true"/>
    <col min="3" max="4" width="13" style="81" customWidth="true"/>
    <col min="5" max="5" width="30" style="80" customWidth="true"/>
    <col min="6" max="6" width="13.75" style="80" customWidth="true"/>
    <col min="7" max="7" width="13.75" style="81" customWidth="true"/>
    <col min="8" max="8" width="8.88333333333333" style="80"/>
    <col min="9" max="9" width="10.75" style="80" customWidth="true"/>
    <col min="10" max="10" width="23.125" style="80" customWidth="true"/>
    <col min="11" max="16384" width="8.88333333333333" style="80"/>
  </cols>
  <sheetData>
    <row r="1" s="80" customFormat="true" ht="21" customHeight="true" spans="1:7">
      <c r="A1" s="82" t="s">
        <v>157</v>
      </c>
      <c r="B1" s="82"/>
      <c r="C1" s="81"/>
      <c r="D1" s="81"/>
      <c r="G1" s="81"/>
    </row>
    <row r="2" s="80" customFormat="true" ht="25" customHeight="true" spans="1:9">
      <c r="A2" s="70" t="s">
        <v>158</v>
      </c>
      <c r="B2" s="70"/>
      <c r="C2" s="70"/>
      <c r="D2" s="70"/>
      <c r="E2" s="70"/>
      <c r="F2" s="70"/>
      <c r="G2" s="70"/>
      <c r="H2" s="70"/>
      <c r="I2" s="70"/>
    </row>
    <row r="3" s="80" customFormat="true" ht="15" customHeight="true" spans="1:9">
      <c r="A3" s="83"/>
      <c r="B3" s="83"/>
      <c r="C3" s="81"/>
      <c r="D3" s="81"/>
      <c r="G3" s="83" t="s">
        <v>2</v>
      </c>
      <c r="H3" s="83"/>
      <c r="I3" s="83"/>
    </row>
    <row r="4" s="80" customFormat="true" customHeight="true" spans="1:9">
      <c r="A4" s="74" t="s">
        <v>3</v>
      </c>
      <c r="B4" s="73" t="s">
        <v>7</v>
      </c>
      <c r="C4" s="74" t="s">
        <v>151</v>
      </c>
      <c r="D4" s="74" t="s">
        <v>8</v>
      </c>
      <c r="E4" s="74" t="s">
        <v>3</v>
      </c>
      <c r="F4" s="73" t="s">
        <v>7</v>
      </c>
      <c r="G4" s="74" t="s">
        <v>151</v>
      </c>
      <c r="H4" s="74" t="s">
        <v>8</v>
      </c>
      <c r="I4" s="74" t="s">
        <v>9</v>
      </c>
    </row>
    <row r="5" s="80" customFormat="true" ht="24" customHeight="true" spans="1:9">
      <c r="A5" s="84" t="s">
        <v>67</v>
      </c>
      <c r="B5" s="79">
        <f>SUM(B6:B10)</f>
        <v>87529</v>
      </c>
      <c r="C5" s="79">
        <f>SUM(C6:C10)</f>
        <v>119850</v>
      </c>
      <c r="D5" s="85">
        <f>IFERROR(((C5/B5)-1)*100,"")</f>
        <v>36.9260473671583</v>
      </c>
      <c r="E5" s="84" t="s">
        <v>68</v>
      </c>
      <c r="F5" s="79">
        <f>SUM(F6:F12)</f>
        <v>117190</v>
      </c>
      <c r="G5" s="79">
        <f>SUM(G6:G12)</f>
        <v>83510</v>
      </c>
      <c r="H5" s="85">
        <f>IFERROR(((G5/F5)-1)*100,"")</f>
        <v>-28.7396535540575</v>
      </c>
      <c r="I5" s="91"/>
    </row>
    <row r="6" s="80" customFormat="true" ht="24" customHeight="true" spans="1:9">
      <c r="A6" s="84" t="s">
        <v>69</v>
      </c>
      <c r="B6" s="79">
        <f>'[2]2024年收支预计'!$B$31</f>
        <v>31835</v>
      </c>
      <c r="C6" s="86">
        <f>'[2]2025年盘子'!$B$31</f>
        <v>35000</v>
      </c>
      <c r="D6" s="85">
        <f t="shared" ref="D6:D9" si="0">IFERROR(((C6/B6)-1)*100,"")</f>
        <v>9.94188785927439</v>
      </c>
      <c r="E6" s="84" t="s">
        <v>70</v>
      </c>
      <c r="F6" s="79"/>
      <c r="G6" s="86"/>
      <c r="H6" s="85" t="str">
        <f>IFERROR(((G6/F6)-1)*100,"")</f>
        <v/>
      </c>
      <c r="I6" s="92"/>
    </row>
    <row r="7" s="80" customFormat="true" ht="24" customHeight="true" spans="1:9">
      <c r="A7" s="84" t="s">
        <v>71</v>
      </c>
      <c r="B7" s="79"/>
      <c r="C7" s="86"/>
      <c r="D7" s="85" t="str">
        <f t="shared" si="0"/>
        <v/>
      </c>
      <c r="E7" s="84" t="s">
        <v>72</v>
      </c>
      <c r="F7" s="79"/>
      <c r="G7" s="79">
        <v>35</v>
      </c>
      <c r="H7" s="85" t="str">
        <f>IFERROR(((G7/F7)-1)*100,"")</f>
        <v/>
      </c>
      <c r="I7" s="92"/>
    </row>
    <row r="8" s="80" customFormat="true" ht="24" customHeight="true" spans="1:9">
      <c r="A8" s="84" t="s">
        <v>73</v>
      </c>
      <c r="B8" s="79">
        <f>'[2]2024年收支预计'!$B$32</f>
        <v>1867</v>
      </c>
      <c r="C8" s="86">
        <f>'[2]2025年盘子'!$B$32</f>
        <v>1850</v>
      </c>
      <c r="D8" s="85">
        <f t="shared" si="0"/>
        <v>-0.910551687198713</v>
      </c>
      <c r="E8" s="84" t="s">
        <v>74</v>
      </c>
      <c r="F8" s="79">
        <v>30600</v>
      </c>
      <c r="G8" s="79">
        <f>24770+1406+3850</f>
        <v>30026</v>
      </c>
      <c r="H8" s="85">
        <f>IFERROR(((G8/F8)-1)*100,"")</f>
        <v>-1.87581699346405</v>
      </c>
      <c r="I8" s="92"/>
    </row>
    <row r="9" s="80" customFormat="true" ht="24" customHeight="true" spans="1:9">
      <c r="A9" s="84" t="s">
        <v>75</v>
      </c>
      <c r="B9" s="79">
        <f>'[2]2024年收支预计'!$B$33</f>
        <v>8358</v>
      </c>
      <c r="C9" s="86"/>
      <c r="D9" s="85">
        <f t="shared" si="0"/>
        <v>-100</v>
      </c>
      <c r="E9" s="84" t="s">
        <v>76</v>
      </c>
      <c r="F9" s="79">
        <v>94</v>
      </c>
      <c r="G9" s="79"/>
      <c r="H9" s="85">
        <f>IFERROR(((G9/F9)-1)*100,"")</f>
        <v>-100</v>
      </c>
      <c r="I9" s="92"/>
    </row>
    <row r="10" s="80" customFormat="true" ht="24" customHeight="true" spans="1:9">
      <c r="A10" s="84" t="s">
        <v>77</v>
      </c>
      <c r="B10" s="79">
        <f>'[2]2024年收支预计'!$B$34</f>
        <v>45469</v>
      </c>
      <c r="C10" s="87">
        <v>83000</v>
      </c>
      <c r="D10" s="85"/>
      <c r="E10" s="84" t="s">
        <v>159</v>
      </c>
      <c r="F10" s="79"/>
      <c r="G10" s="79">
        <v>1088</v>
      </c>
      <c r="H10" s="85"/>
      <c r="I10" s="92"/>
    </row>
    <row r="11" s="80" customFormat="true" ht="24" customHeight="true" spans="1:9">
      <c r="A11" s="88" t="s">
        <v>79</v>
      </c>
      <c r="B11" s="79">
        <f>'[2]2024年收支预计'!$B$28</f>
        <v>8443</v>
      </c>
      <c r="C11" s="86">
        <f>'[2]2025年盘子'!$B$28</f>
        <v>8000</v>
      </c>
      <c r="D11" s="85">
        <f>IFERROR(((C11/B11)-1)*100,"")</f>
        <v>-5.24695013620751</v>
      </c>
      <c r="E11" s="84" t="s">
        <v>160</v>
      </c>
      <c r="F11" s="79">
        <v>8827</v>
      </c>
      <c r="G11" s="86">
        <v>10568</v>
      </c>
      <c r="H11" s="85">
        <f>IFERROR(((G11/F11)-1)*100,"")</f>
        <v>19.7235753936785</v>
      </c>
      <c r="I11" s="92"/>
    </row>
    <row r="12" s="80" customFormat="true" ht="24" customHeight="true" spans="1:9">
      <c r="A12" s="84" t="s">
        <v>28</v>
      </c>
      <c r="B12" s="79">
        <f>B14+B13+B15</f>
        <v>93800</v>
      </c>
      <c r="C12" s="86"/>
      <c r="D12" s="85"/>
      <c r="E12" s="84" t="s">
        <v>161</v>
      </c>
      <c r="F12" s="79">
        <v>77669</v>
      </c>
      <c r="G12" s="86">
        <f>30119+1674+2000+C11</f>
        <v>41793</v>
      </c>
      <c r="H12" s="85">
        <f>IFERROR(((G12/F12)-1)*100,"")</f>
        <v>-46.190886969061</v>
      </c>
      <c r="I12" s="91"/>
    </row>
    <row r="13" s="80" customFormat="true" ht="24" customHeight="true" spans="1:9">
      <c r="A13" s="84" t="s">
        <v>82</v>
      </c>
      <c r="B13" s="79">
        <f>'[2]2024年收支预计'!$B$40</f>
        <v>0</v>
      </c>
      <c r="C13" s="86"/>
      <c r="D13" s="85"/>
      <c r="E13" s="84" t="s">
        <v>81</v>
      </c>
      <c r="F13" s="79">
        <v>60</v>
      </c>
      <c r="G13" s="86"/>
      <c r="H13" s="90">
        <f>IFERROR(((G13/F13)-1)*100,"")</f>
        <v>-100</v>
      </c>
      <c r="I13" s="93"/>
    </row>
    <row r="14" s="80" customFormat="true" ht="24" customHeight="true" spans="1:9">
      <c r="A14" s="84" t="s">
        <v>84</v>
      </c>
      <c r="B14" s="79">
        <f>'[2]2024年收支预计'!$B$43</f>
        <v>67900</v>
      </c>
      <c r="C14" s="86"/>
      <c r="D14" s="85"/>
      <c r="E14" s="84" t="s">
        <v>83</v>
      </c>
      <c r="F14" s="79">
        <f>F15+F16+F17</f>
        <v>27000</v>
      </c>
      <c r="G14" s="79">
        <f>G15+G16+G17</f>
        <v>500</v>
      </c>
      <c r="H14" s="90"/>
      <c r="I14" s="93"/>
    </row>
    <row r="15" s="80" customFormat="true" ht="24" customHeight="true" spans="1:9">
      <c r="A15" s="84" t="s">
        <v>86</v>
      </c>
      <c r="B15" s="79">
        <v>25900</v>
      </c>
      <c r="C15" s="86"/>
      <c r="D15" s="85"/>
      <c r="E15" s="84" t="s">
        <v>85</v>
      </c>
      <c r="F15" s="79"/>
      <c r="G15" s="86"/>
      <c r="H15" s="90"/>
      <c r="I15" s="93"/>
    </row>
    <row r="16" s="80" customFormat="true" ht="24" customHeight="true" spans="1:9">
      <c r="A16" s="84" t="s">
        <v>88</v>
      </c>
      <c r="B16" s="79"/>
      <c r="C16" s="86"/>
      <c r="D16" s="85"/>
      <c r="E16" s="84" t="s">
        <v>87</v>
      </c>
      <c r="F16" s="79">
        <v>1100</v>
      </c>
      <c r="G16" s="86">
        <v>500</v>
      </c>
      <c r="H16" s="90"/>
      <c r="I16" s="93"/>
    </row>
    <row r="17" s="80" customFormat="true" ht="24" customHeight="true" spans="1:9">
      <c r="A17" s="84" t="s">
        <v>90</v>
      </c>
      <c r="B17" s="79">
        <v>478</v>
      </c>
      <c r="C17" s="86">
        <v>10053</v>
      </c>
      <c r="D17" s="85"/>
      <c r="E17" s="84" t="s">
        <v>89</v>
      </c>
      <c r="F17" s="79">
        <v>25900</v>
      </c>
      <c r="G17" s="86"/>
      <c r="H17" s="90"/>
      <c r="I17" s="93"/>
    </row>
    <row r="18" s="80" customFormat="true" ht="24" customHeight="true" spans="1:9">
      <c r="A18" s="84"/>
      <c r="B18" s="79"/>
      <c r="C18" s="86"/>
      <c r="D18" s="85"/>
      <c r="E18" s="84" t="s">
        <v>91</v>
      </c>
      <c r="F18" s="79">
        <f>B20-F5-F13-F14-F19</f>
        <v>35947</v>
      </c>
      <c r="G18" s="90">
        <f>C20-G5-G13-G14-G19</f>
        <v>47893</v>
      </c>
      <c r="H18" s="85">
        <f t="shared" ref="H18:H20" si="1">IFERROR(((G18/F18)-1)*100,"")</f>
        <v>33.2322586029432</v>
      </c>
      <c r="I18" s="93"/>
    </row>
    <row r="19" s="80" customFormat="true" ht="24" customHeight="true" spans="1:9">
      <c r="A19" s="89"/>
      <c r="B19" s="89"/>
      <c r="C19" s="86"/>
      <c r="D19" s="85"/>
      <c r="E19" s="84" t="s">
        <v>92</v>
      </c>
      <c r="F19" s="79">
        <f>'24年基金收支表'!I18</f>
        <v>10053</v>
      </c>
      <c r="G19" s="86">
        <v>6000</v>
      </c>
      <c r="H19" s="85"/>
      <c r="I19" s="93"/>
    </row>
    <row r="20" s="80" customFormat="true" customHeight="true" spans="1:9">
      <c r="A20" s="79" t="s">
        <v>93</v>
      </c>
      <c r="B20" s="79">
        <f>B5+B11+B12+B16+B17</f>
        <v>190250</v>
      </c>
      <c r="C20" s="79">
        <f>C5+C11+C12+C16+C17</f>
        <v>137903</v>
      </c>
      <c r="D20" s="85">
        <f>IFERROR(((C20/B20)-1)*100,"")</f>
        <v>-27.5148488830486</v>
      </c>
      <c r="E20" s="79" t="s">
        <v>63</v>
      </c>
      <c r="F20" s="79">
        <f>F5+F13+F14+F18+F19</f>
        <v>190250</v>
      </c>
      <c r="G20" s="90">
        <f>G5+G13+G14+G18+G19</f>
        <v>137903</v>
      </c>
      <c r="H20" s="85">
        <f t="shared" si="1"/>
        <v>-27.5148488830486</v>
      </c>
      <c r="I20" s="93"/>
    </row>
    <row r="21" s="80" customFormat="true" customHeight="true" spans="3:7">
      <c r="C21" s="81"/>
      <c r="D21" s="81"/>
      <c r="G21" s="81">
        <f>G20-G19</f>
        <v>131903</v>
      </c>
    </row>
  </sheetData>
  <mergeCells count="3">
    <mergeCell ref="A1:B1"/>
    <mergeCell ref="A2:I2"/>
    <mergeCell ref="G3:I3"/>
  </mergeCells>
  <printOptions horizontalCentered="true"/>
  <pageMargins left="0.786805555555556" right="0.786805555555556" top="0.786805555555556" bottom="0.786805555555556" header="0.298611111111111" footer="0.511805555555556"/>
  <pageSetup paperSize="9" scale="90" firstPageNumber="20" fitToHeight="0" orientation="landscape" useFirstPageNumber="true" horizontalDpi="600"/>
  <headerFooter>
    <oddFooter>&amp;C&amp;"仿宋_GB2312"&amp;14-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1"/>
  <sheetViews>
    <sheetView showZeros="0" workbookViewId="0">
      <selection activeCell="E4" sqref="E4"/>
    </sheetView>
  </sheetViews>
  <sheetFormatPr defaultColWidth="8.88333333333333" defaultRowHeight="13.5" outlineLevelCol="5"/>
  <cols>
    <col min="1" max="1" width="41.775" style="68" customWidth="true"/>
    <col min="2" max="2" width="11.6333333333333" style="68" customWidth="true"/>
    <col min="3" max="3" width="11.1333333333333" style="68" customWidth="true"/>
    <col min="4" max="4" width="35.1333333333333" style="68" customWidth="true"/>
    <col min="5" max="5" width="14.1333333333333" style="68" customWidth="true"/>
    <col min="6" max="6" width="13.3833333333333" style="68" customWidth="true"/>
    <col min="7" max="7" width="31.3833333333333" style="68" customWidth="true"/>
    <col min="8" max="16384" width="8.88333333333333" style="68"/>
  </cols>
  <sheetData>
    <row r="1" s="68" customFormat="true" spans="1:2">
      <c r="A1" s="69" t="s">
        <v>162</v>
      </c>
      <c r="B1" s="69"/>
    </row>
    <row r="2" s="68" customFormat="true" ht="26.25" spans="1:6">
      <c r="A2" s="70" t="s">
        <v>163</v>
      </c>
      <c r="B2" s="70"/>
      <c r="C2" s="70"/>
      <c r="D2" s="70"/>
      <c r="E2" s="70"/>
      <c r="F2" s="70"/>
    </row>
    <row r="3" s="68" customFormat="true" spans="1:6">
      <c r="A3" s="71"/>
      <c r="B3" s="71"/>
      <c r="F3" s="71" t="s">
        <v>2</v>
      </c>
    </row>
    <row r="4" s="68" customFormat="true" ht="36.95" customHeight="true" spans="1:6">
      <c r="A4" s="72" t="s">
        <v>3</v>
      </c>
      <c r="B4" s="73" t="s">
        <v>7</v>
      </c>
      <c r="C4" s="74" t="s">
        <v>151</v>
      </c>
      <c r="D4" s="72" t="s">
        <v>3</v>
      </c>
      <c r="E4" s="73" t="s">
        <v>7</v>
      </c>
      <c r="F4" s="74" t="s">
        <v>151</v>
      </c>
    </row>
    <row r="5" s="68" customFormat="true" ht="20" customHeight="true" spans="1:6">
      <c r="A5" s="75" t="s">
        <v>96</v>
      </c>
      <c r="B5" s="76"/>
      <c r="C5" s="76"/>
      <c r="D5" s="75" t="s">
        <v>97</v>
      </c>
      <c r="E5" s="76"/>
      <c r="F5" s="76"/>
    </row>
    <row r="6" s="68" customFormat="true" ht="20" customHeight="true" spans="1:6">
      <c r="A6" s="75" t="s">
        <v>98</v>
      </c>
      <c r="B6" s="76"/>
      <c r="C6" s="76"/>
      <c r="D6" s="75" t="s">
        <v>99</v>
      </c>
      <c r="E6" s="76">
        <f>E7+E8+E9</f>
        <v>30</v>
      </c>
      <c r="F6" s="76">
        <f>F7+F8+F9</f>
        <v>30</v>
      </c>
    </row>
    <row r="7" s="68" customFormat="true" ht="20" customHeight="true" spans="1:6">
      <c r="A7" s="75" t="s">
        <v>100</v>
      </c>
      <c r="B7" s="76"/>
      <c r="C7" s="76"/>
      <c r="D7" s="75" t="s">
        <v>101</v>
      </c>
      <c r="E7" s="76">
        <v>30</v>
      </c>
      <c r="F7" s="76">
        <v>30</v>
      </c>
    </row>
    <row r="8" s="68" customFormat="true" ht="20" customHeight="true" spans="1:6">
      <c r="A8" s="75" t="s">
        <v>102</v>
      </c>
      <c r="B8" s="76"/>
      <c r="C8" s="76"/>
      <c r="D8" s="75" t="s">
        <v>103</v>
      </c>
      <c r="E8" s="76"/>
      <c r="F8" s="76"/>
    </row>
    <row r="9" s="68" customFormat="true" ht="20" customHeight="true" spans="1:6">
      <c r="A9" s="75" t="s">
        <v>104</v>
      </c>
      <c r="B9" s="76"/>
      <c r="C9" s="76"/>
      <c r="D9" s="75" t="s">
        <v>105</v>
      </c>
      <c r="E9" s="76"/>
      <c r="F9" s="76"/>
    </row>
    <row r="10" s="68" customFormat="true" ht="20" customHeight="true" spans="1:6">
      <c r="A10" s="77" t="s">
        <v>106</v>
      </c>
      <c r="B10" s="76"/>
      <c r="C10" s="76"/>
      <c r="D10" s="75" t="s">
        <v>107</v>
      </c>
      <c r="E10" s="76"/>
      <c r="F10" s="76"/>
    </row>
    <row r="11" s="68" customFormat="true" ht="20" customHeight="true" spans="1:6">
      <c r="A11" s="77" t="s">
        <v>108</v>
      </c>
      <c r="B11" s="76"/>
      <c r="C11" s="76"/>
      <c r="D11" s="78" t="s">
        <v>91</v>
      </c>
      <c r="E11" s="76"/>
      <c r="F11" s="76"/>
    </row>
    <row r="12" s="68" customFormat="true" ht="20" customHeight="true" spans="1:6">
      <c r="A12" s="77" t="s">
        <v>109</v>
      </c>
      <c r="B12" s="76"/>
      <c r="C12" s="76"/>
      <c r="D12" s="75"/>
      <c r="E12" s="76"/>
      <c r="F12" s="76"/>
    </row>
    <row r="13" ht="24" customHeight="true" spans="1:6">
      <c r="A13" s="75" t="s">
        <v>110</v>
      </c>
      <c r="B13" s="76"/>
      <c r="C13" s="76"/>
      <c r="D13" s="75"/>
      <c r="E13" s="76"/>
      <c r="F13" s="76"/>
    </row>
    <row r="14" ht="24" customHeight="true" spans="1:6">
      <c r="A14" s="75" t="s">
        <v>111</v>
      </c>
      <c r="B14" s="76"/>
      <c r="C14" s="76"/>
      <c r="D14" s="75"/>
      <c r="E14" s="76"/>
      <c r="F14" s="76"/>
    </row>
    <row r="15" ht="24" customHeight="true" spans="1:6">
      <c r="A15" s="75" t="s">
        <v>112</v>
      </c>
      <c r="B15" s="76"/>
      <c r="C15" s="76"/>
      <c r="D15" s="75"/>
      <c r="E15" s="76"/>
      <c r="F15" s="76"/>
    </row>
    <row r="16" ht="24" customHeight="true" spans="1:6">
      <c r="A16" s="75"/>
      <c r="B16" s="76"/>
      <c r="C16" s="76"/>
      <c r="D16" s="75"/>
      <c r="E16" s="76"/>
      <c r="F16" s="76"/>
    </row>
    <row r="17" ht="24" customHeight="true" spans="1:6">
      <c r="A17" s="76" t="s">
        <v>113</v>
      </c>
      <c r="B17" s="76">
        <f>B5+B9+B13+B14+B15</f>
        <v>0</v>
      </c>
      <c r="C17" s="76">
        <f>C5+C9+C13+C14+C15</f>
        <v>0</v>
      </c>
      <c r="D17" s="76" t="s">
        <v>114</v>
      </c>
      <c r="E17" s="76">
        <f>E5+E6+E10+E11</f>
        <v>30</v>
      </c>
      <c r="F17" s="76">
        <f>F5+F6+F10+F11</f>
        <v>30</v>
      </c>
    </row>
    <row r="18" ht="24" customHeight="true" spans="1:6">
      <c r="A18" s="79" t="s">
        <v>115</v>
      </c>
      <c r="B18" s="76">
        <v>38</v>
      </c>
      <c r="C18" s="76">
        <v>38</v>
      </c>
      <c r="D18" s="76"/>
      <c r="E18" s="76"/>
      <c r="F18" s="76"/>
    </row>
    <row r="19" ht="24" customHeight="true" spans="1:6">
      <c r="A19" s="76" t="s">
        <v>116</v>
      </c>
      <c r="B19" s="76">
        <v>9</v>
      </c>
      <c r="C19" s="76">
        <v>17</v>
      </c>
      <c r="D19" s="76" t="s">
        <v>117</v>
      </c>
      <c r="E19" s="76">
        <f>B20-E17</f>
        <v>17</v>
      </c>
      <c r="F19" s="76">
        <f>C20-F17</f>
        <v>25</v>
      </c>
    </row>
    <row r="20" ht="24" customHeight="true" spans="1:6">
      <c r="A20" s="76" t="s">
        <v>118</v>
      </c>
      <c r="B20" s="76">
        <f>B5+B9+B13+B14+B15+B18+B19</f>
        <v>47</v>
      </c>
      <c r="C20" s="76">
        <f>C5+C9+C13+C14+C15+C18+C19</f>
        <v>55</v>
      </c>
      <c r="D20" s="76" t="s">
        <v>119</v>
      </c>
      <c r="E20" s="76">
        <f>E17+E19</f>
        <v>47</v>
      </c>
      <c r="F20" s="76">
        <f>F17+F19</f>
        <v>55</v>
      </c>
    </row>
    <row r="21" ht="24" customHeight="true"/>
  </sheetData>
  <mergeCells count="1">
    <mergeCell ref="A2:F2"/>
  </mergeCells>
  <printOptions horizontalCentered="true"/>
  <pageMargins left="0.786805555555556" right="0.786805555555556" top="0.786805555555556" bottom="0.786805555555556" header="0.298611111111111" footer="0.511805555555556"/>
  <pageSetup paperSize="9" firstPageNumber="21" fitToHeight="0" orientation="landscape" useFirstPageNumber="true" horizontalDpi="600"/>
  <headerFooter>
    <oddFooter>&amp;C&amp;"仿宋_GB2312"&amp;14-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J23"/>
  <sheetViews>
    <sheetView showZeros="0" workbookViewId="0">
      <selection activeCell="G15" sqref="G15"/>
    </sheetView>
  </sheetViews>
  <sheetFormatPr defaultColWidth="8.88333333333333" defaultRowHeight="13.5"/>
  <cols>
    <col min="1" max="1" width="31.5" style="50" customWidth="true"/>
    <col min="2" max="2" width="11" style="52" customWidth="true"/>
    <col min="3" max="3" width="12.3833333333333" style="52" customWidth="true"/>
    <col min="4" max="4" width="14.25" style="52" customWidth="true"/>
    <col min="5" max="5" width="15.75" style="52" customWidth="true"/>
    <col min="6" max="6" width="11.25" style="52" customWidth="true"/>
    <col min="7" max="7" width="12.8833333333333" style="52" customWidth="true"/>
    <col min="8" max="8" width="11.6333333333333" style="52" customWidth="true"/>
    <col min="9" max="9" width="12.6333333333333" style="52" customWidth="true"/>
    <col min="10" max="16384" width="8.88333333333333" style="50"/>
  </cols>
  <sheetData>
    <row r="1" s="50" customFormat="true" spans="1:9">
      <c r="A1" s="1" t="s">
        <v>164</v>
      </c>
      <c r="B1" s="52"/>
      <c r="C1" s="52"/>
      <c r="D1" s="52"/>
      <c r="E1" s="52"/>
      <c r="F1" s="52"/>
      <c r="G1" s="52"/>
      <c r="H1" s="52"/>
      <c r="I1" s="52"/>
    </row>
    <row r="2" s="50" customFormat="true" ht="26.25" spans="1:9">
      <c r="A2" s="53" t="s">
        <v>165</v>
      </c>
      <c r="B2" s="53"/>
      <c r="C2" s="53"/>
      <c r="D2" s="53"/>
      <c r="E2" s="53"/>
      <c r="F2" s="53"/>
      <c r="G2" s="53"/>
      <c r="H2" s="53"/>
      <c r="I2" s="53"/>
    </row>
    <row r="3" s="51" customFormat="true" ht="18" customHeight="true" spans="1:9">
      <c r="A3" s="54"/>
      <c r="B3" s="55"/>
      <c r="C3" s="56"/>
      <c r="D3" s="56"/>
      <c r="E3" s="56"/>
      <c r="F3" s="56"/>
      <c r="G3" s="56"/>
      <c r="H3" s="65" t="s">
        <v>2</v>
      </c>
      <c r="I3" s="65"/>
    </row>
    <row r="4" s="50" customFormat="true" ht="18" customHeight="true" spans="1:10">
      <c r="A4" s="57" t="s">
        <v>122</v>
      </c>
      <c r="B4" s="58" t="s">
        <v>123</v>
      </c>
      <c r="C4" s="59" t="s">
        <v>166</v>
      </c>
      <c r="D4" s="60" t="s">
        <v>167</v>
      </c>
      <c r="E4" s="60" t="s">
        <v>168</v>
      </c>
      <c r="F4" s="60" t="s">
        <v>169</v>
      </c>
      <c r="G4" s="66" t="s">
        <v>128</v>
      </c>
      <c r="H4" s="66" t="s">
        <v>129</v>
      </c>
      <c r="I4" s="66" t="s">
        <v>130</v>
      </c>
      <c r="J4" s="67"/>
    </row>
    <row r="5" s="50" customFormat="true" ht="18" customHeight="true" spans="1:10">
      <c r="A5" s="57"/>
      <c r="B5" s="58"/>
      <c r="C5" s="59" t="s">
        <v>170</v>
      </c>
      <c r="D5" s="60" t="s">
        <v>170</v>
      </c>
      <c r="E5" s="60" t="s">
        <v>171</v>
      </c>
      <c r="F5" s="60" t="s">
        <v>172</v>
      </c>
      <c r="G5" s="58"/>
      <c r="H5" s="58"/>
      <c r="I5" s="58"/>
      <c r="J5" s="67"/>
    </row>
    <row r="6" s="50" customFormat="true" ht="21" customHeight="true" spans="1:9">
      <c r="A6" s="61" t="s">
        <v>131</v>
      </c>
      <c r="B6" s="62">
        <f>SUM(D6:E6)</f>
        <v>36496</v>
      </c>
      <c r="C6" s="62"/>
      <c r="D6" s="62">
        <f>SUM(D7:D14)</f>
        <v>11530</v>
      </c>
      <c r="E6" s="62">
        <f>SUM(E7:E14)</f>
        <v>24966</v>
      </c>
      <c r="F6" s="62"/>
      <c r="G6" s="62"/>
      <c r="H6" s="62"/>
      <c r="I6" s="62"/>
    </row>
    <row r="7" s="50" customFormat="true" ht="21" customHeight="true" spans="1:9">
      <c r="A7" s="61" t="s">
        <v>132</v>
      </c>
      <c r="B7" s="62">
        <f t="shared" ref="B6:B22" si="0">SUM(D7:E7)</f>
        <v>14631</v>
      </c>
      <c r="C7" s="62"/>
      <c r="D7" s="62">
        <v>5003</v>
      </c>
      <c r="E7" s="62">
        <v>9628</v>
      </c>
      <c r="F7" s="62"/>
      <c r="G7" s="62"/>
      <c r="H7" s="62"/>
      <c r="I7" s="62"/>
    </row>
    <row r="8" s="50" customFormat="true" ht="21" customHeight="true" spans="1:9">
      <c r="A8" s="61" t="s">
        <v>133</v>
      </c>
      <c r="B8" s="62">
        <f t="shared" si="0"/>
        <v>67</v>
      </c>
      <c r="C8" s="62"/>
      <c r="D8" s="62">
        <v>55</v>
      </c>
      <c r="E8" s="62">
        <v>12</v>
      </c>
      <c r="F8" s="62"/>
      <c r="G8" s="62"/>
      <c r="H8" s="62"/>
      <c r="I8" s="62"/>
    </row>
    <row r="9" s="50" customFormat="true" ht="21" customHeight="true" spans="1:9">
      <c r="A9" s="61" t="s">
        <v>134</v>
      </c>
      <c r="B9" s="62">
        <f t="shared" si="0"/>
        <v>21666</v>
      </c>
      <c r="C9" s="62"/>
      <c r="D9" s="62">
        <v>6466</v>
      </c>
      <c r="E9" s="62">
        <v>15200</v>
      </c>
      <c r="F9" s="62"/>
      <c r="G9" s="62"/>
      <c r="H9" s="62"/>
      <c r="I9" s="62"/>
    </row>
    <row r="10" s="50" customFormat="true" ht="21" customHeight="true" spans="1:9">
      <c r="A10" s="61" t="s">
        <v>135</v>
      </c>
      <c r="B10" s="62">
        <f t="shared" si="0"/>
        <v>0</v>
      </c>
      <c r="C10" s="62"/>
      <c r="D10" s="62"/>
      <c r="E10" s="62"/>
      <c r="F10" s="62"/>
      <c r="G10" s="62"/>
      <c r="H10" s="62"/>
      <c r="I10" s="62"/>
    </row>
    <row r="11" s="50" customFormat="true" ht="21" customHeight="true" spans="1:9">
      <c r="A11" s="61" t="s">
        <v>136</v>
      </c>
      <c r="B11" s="62">
        <f t="shared" si="0"/>
        <v>0</v>
      </c>
      <c r="C11" s="62"/>
      <c r="D11" s="62"/>
      <c r="E11" s="62"/>
      <c r="F11" s="62"/>
      <c r="G11" s="62"/>
      <c r="H11" s="62"/>
      <c r="I11" s="62"/>
    </row>
    <row r="12" s="50" customFormat="true" ht="21" customHeight="true" spans="1:9">
      <c r="A12" s="61" t="s">
        <v>137</v>
      </c>
      <c r="B12" s="62">
        <f t="shared" si="0"/>
        <v>132</v>
      </c>
      <c r="C12" s="62"/>
      <c r="D12" s="62">
        <v>6</v>
      </c>
      <c r="E12" s="62">
        <v>126</v>
      </c>
      <c r="F12" s="62"/>
      <c r="G12" s="62"/>
      <c r="H12" s="62"/>
      <c r="I12" s="62"/>
    </row>
    <row r="13" s="50" customFormat="true" ht="21" customHeight="true" spans="1:9">
      <c r="A13" s="61" t="s">
        <v>138</v>
      </c>
      <c r="B13" s="62">
        <f t="shared" si="0"/>
        <v>0</v>
      </c>
      <c r="C13" s="62"/>
      <c r="D13" s="62"/>
      <c r="E13" s="62"/>
      <c r="F13" s="62"/>
      <c r="G13" s="62"/>
      <c r="H13" s="62"/>
      <c r="I13" s="62"/>
    </row>
    <row r="14" s="50" customFormat="true" ht="21" customHeight="true" spans="1:9">
      <c r="A14" s="61" t="s">
        <v>139</v>
      </c>
      <c r="B14" s="62">
        <f t="shared" si="0"/>
        <v>0</v>
      </c>
      <c r="C14" s="62"/>
      <c r="D14" s="62"/>
      <c r="E14" s="62"/>
      <c r="F14" s="62"/>
      <c r="G14" s="62"/>
      <c r="H14" s="62"/>
      <c r="I14" s="62"/>
    </row>
    <row r="15" s="50" customFormat="true" ht="21" customHeight="true" spans="1:9">
      <c r="A15" s="61" t="s">
        <v>140</v>
      </c>
      <c r="B15" s="62">
        <f t="shared" si="0"/>
        <v>31725</v>
      </c>
      <c r="C15" s="62"/>
      <c r="D15" s="62">
        <f>SUM(D16:D20)</f>
        <v>6759</v>
      </c>
      <c r="E15" s="62">
        <f>SUM(E16:E20)</f>
        <v>24966</v>
      </c>
      <c r="F15" s="62"/>
      <c r="G15" s="62"/>
      <c r="H15" s="62"/>
      <c r="I15" s="62"/>
    </row>
    <row r="16" s="50" customFormat="true" ht="21" customHeight="true" spans="1:9">
      <c r="A16" s="61" t="s">
        <v>141</v>
      </c>
      <c r="B16" s="62">
        <f t="shared" si="0"/>
        <v>31607</v>
      </c>
      <c r="C16" s="62"/>
      <c r="D16" s="62">
        <v>6749</v>
      </c>
      <c r="E16" s="62">
        <v>24858</v>
      </c>
      <c r="F16" s="62"/>
      <c r="G16" s="62"/>
      <c r="H16" s="62"/>
      <c r="I16" s="62"/>
    </row>
    <row r="17" s="50" customFormat="true" ht="21" customHeight="true" spans="1:9">
      <c r="A17" s="61" t="s">
        <v>142</v>
      </c>
      <c r="B17" s="62">
        <f t="shared" si="0"/>
        <v>102</v>
      </c>
      <c r="C17" s="62"/>
      <c r="D17" s="62">
        <v>1</v>
      </c>
      <c r="E17" s="62">
        <v>101</v>
      </c>
      <c r="F17" s="62"/>
      <c r="G17" s="62"/>
      <c r="H17" s="62"/>
      <c r="I17" s="62"/>
    </row>
    <row r="18" s="50" customFormat="true" ht="21" customHeight="true" spans="1:9">
      <c r="A18" s="61" t="s">
        <v>143</v>
      </c>
      <c r="B18" s="62">
        <f t="shared" si="0"/>
        <v>16</v>
      </c>
      <c r="C18" s="62"/>
      <c r="D18" s="62">
        <v>9</v>
      </c>
      <c r="E18" s="62">
        <v>7</v>
      </c>
      <c r="F18" s="62"/>
      <c r="G18" s="62"/>
      <c r="H18" s="62"/>
      <c r="I18" s="62"/>
    </row>
    <row r="19" s="50" customFormat="true" ht="21" customHeight="true" spans="1:9">
      <c r="A19" s="61" t="s">
        <v>144</v>
      </c>
      <c r="B19" s="62">
        <f t="shared" si="0"/>
        <v>0</v>
      </c>
      <c r="C19" s="62"/>
      <c r="D19" s="62"/>
      <c r="E19" s="62"/>
      <c r="F19" s="62"/>
      <c r="G19" s="62"/>
      <c r="H19" s="62"/>
      <c r="I19" s="62"/>
    </row>
    <row r="20" s="50" customFormat="true" ht="21" customHeight="true" spans="1:9">
      <c r="A20" s="61" t="s">
        <v>145</v>
      </c>
      <c r="B20" s="62">
        <f t="shared" si="0"/>
        <v>0</v>
      </c>
      <c r="C20" s="62"/>
      <c r="D20" s="62"/>
      <c r="E20" s="62"/>
      <c r="F20" s="62"/>
      <c r="G20" s="62"/>
      <c r="H20" s="62"/>
      <c r="I20" s="62"/>
    </row>
    <row r="21" s="50" customFormat="true" ht="21" customHeight="true" spans="1:9">
      <c r="A21" s="61" t="s">
        <v>146</v>
      </c>
      <c r="B21" s="62">
        <f t="shared" si="0"/>
        <v>4771</v>
      </c>
      <c r="C21" s="62"/>
      <c r="D21" s="62">
        <f>D6-D15</f>
        <v>4771</v>
      </c>
      <c r="E21" s="62"/>
      <c r="F21" s="62"/>
      <c r="G21" s="62"/>
      <c r="H21" s="62"/>
      <c r="I21" s="62"/>
    </row>
    <row r="22" s="50" customFormat="true" ht="21" customHeight="true" spans="1:9">
      <c r="A22" s="61" t="s">
        <v>147</v>
      </c>
      <c r="B22" s="62">
        <f t="shared" si="0"/>
        <v>29492</v>
      </c>
      <c r="C22" s="62"/>
      <c r="D22" s="62">
        <v>26134</v>
      </c>
      <c r="E22" s="62">
        <v>3358</v>
      </c>
      <c r="F22" s="62"/>
      <c r="G22" s="62"/>
      <c r="H22" s="62"/>
      <c r="I22" s="62"/>
    </row>
    <row r="23" s="50" customFormat="true" ht="26" customHeight="true" spans="1:9">
      <c r="A23" s="63" t="s">
        <v>148</v>
      </c>
      <c r="B23" s="64"/>
      <c r="C23" s="64"/>
      <c r="D23" s="64"/>
      <c r="E23" s="64"/>
      <c r="F23" s="64"/>
      <c r="G23" s="64"/>
      <c r="H23" s="64"/>
      <c r="I23" s="64"/>
    </row>
  </sheetData>
  <mergeCells count="8">
    <mergeCell ref="A2:I2"/>
    <mergeCell ref="H3:I3"/>
    <mergeCell ref="A23:I23"/>
    <mergeCell ref="A4:A5"/>
    <mergeCell ref="B4:B5"/>
    <mergeCell ref="G4:G5"/>
    <mergeCell ref="H4:H5"/>
    <mergeCell ref="I4:I5"/>
  </mergeCells>
  <printOptions horizontalCentered="true"/>
  <pageMargins left="0.786805555555556" right="0.786805555555556" top="0.786805555555556" bottom="0.786805555555556" header="0.298611111111111" footer="0.511805555555556"/>
  <pageSetup paperSize="9" scale="98" firstPageNumber="22" fitToHeight="0" orientation="landscape" useFirstPageNumber="true" horizontalDpi="600"/>
  <headerFooter>
    <oddFooter>&amp;C&amp;"仿宋_GB2312"&amp;14-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true"/>
  </sheetPr>
  <dimension ref="A1:F54"/>
  <sheetViews>
    <sheetView showZeros="0" workbookViewId="0">
      <selection activeCell="H39" sqref="H39"/>
    </sheetView>
  </sheetViews>
  <sheetFormatPr defaultColWidth="9" defaultRowHeight="13.5" outlineLevelCol="5"/>
  <cols>
    <col min="1" max="1" width="7.25" customWidth="true"/>
    <col min="2" max="2" width="47.625" customWidth="true"/>
    <col min="3" max="3" width="16.25" customWidth="true"/>
    <col min="4" max="4" width="14" customWidth="true"/>
    <col min="5" max="5" width="15.6333333333333" customWidth="true"/>
    <col min="6" max="6" width="19.25" customWidth="true"/>
  </cols>
  <sheetData>
    <row r="1" ht="15.75" spans="1:6">
      <c r="A1" s="1" t="s">
        <v>173</v>
      </c>
      <c r="B1" s="2"/>
      <c r="C1" s="2"/>
      <c r="D1" s="2"/>
      <c r="E1" s="2"/>
      <c r="F1" s="2"/>
    </row>
    <row r="2" ht="24" spans="1:6">
      <c r="A2" s="3" t="s">
        <v>174</v>
      </c>
      <c r="B2" s="3"/>
      <c r="C2" s="3"/>
      <c r="D2" s="3"/>
      <c r="E2" s="3"/>
      <c r="F2" s="42"/>
    </row>
    <row r="3" ht="16" customHeight="true" spans="1:6">
      <c r="A3" s="4" t="s">
        <v>175</v>
      </c>
      <c r="B3" s="4"/>
      <c r="C3" s="5"/>
      <c r="D3" s="6"/>
      <c r="E3" s="6"/>
      <c r="F3" s="43" t="s">
        <v>176</v>
      </c>
    </row>
    <row r="4" ht="27" customHeight="true" spans="1:6">
      <c r="A4" s="7" t="s">
        <v>177</v>
      </c>
      <c r="B4" s="7" t="s">
        <v>178</v>
      </c>
      <c r="C4" s="8" t="s">
        <v>179</v>
      </c>
      <c r="D4" s="9" t="s">
        <v>180</v>
      </c>
      <c r="E4" s="9" t="s">
        <v>181</v>
      </c>
      <c r="F4" s="44" t="s">
        <v>123</v>
      </c>
    </row>
    <row r="5" ht="26" customHeight="true" spans="1:6">
      <c r="A5" s="10"/>
      <c r="B5" s="11" t="s">
        <v>182</v>
      </c>
      <c r="C5" s="12">
        <v>5801.12</v>
      </c>
      <c r="D5" s="13">
        <v>10187</v>
      </c>
      <c r="E5" s="45">
        <v>6949.1</v>
      </c>
      <c r="F5" s="46">
        <v>22937.22</v>
      </c>
    </row>
    <row r="6" ht="21" customHeight="true" spans="1:6">
      <c r="A6" s="14">
        <v>1</v>
      </c>
      <c r="B6" s="15" t="s">
        <v>183</v>
      </c>
      <c r="C6" s="16"/>
      <c r="D6" s="16">
        <v>190</v>
      </c>
      <c r="E6" s="16"/>
      <c r="F6" s="37">
        <v>190</v>
      </c>
    </row>
    <row r="7" ht="21" customHeight="true" spans="1:6">
      <c r="A7" s="14">
        <v>2</v>
      </c>
      <c r="B7" s="15" t="s">
        <v>184</v>
      </c>
      <c r="C7" s="16"/>
      <c r="D7" s="16"/>
      <c r="E7" s="16">
        <v>120</v>
      </c>
      <c r="F7" s="37">
        <v>120</v>
      </c>
    </row>
    <row r="8" ht="21" customHeight="true" spans="1:6">
      <c r="A8" s="14">
        <v>3</v>
      </c>
      <c r="B8" s="17" t="s">
        <v>185</v>
      </c>
      <c r="C8" s="16">
        <v>1200</v>
      </c>
      <c r="D8" s="16">
        <v>368</v>
      </c>
      <c r="E8" s="16">
        <v>94</v>
      </c>
      <c r="F8" s="37">
        <v>1662</v>
      </c>
    </row>
    <row r="9" ht="21" customHeight="true" spans="1:6">
      <c r="A9" s="14">
        <v>4</v>
      </c>
      <c r="B9" s="17" t="s">
        <v>186</v>
      </c>
      <c r="C9" s="16"/>
      <c r="D9" s="16">
        <v>700</v>
      </c>
      <c r="E9" s="16">
        <v>700</v>
      </c>
      <c r="F9" s="37">
        <v>1400</v>
      </c>
    </row>
    <row r="10" ht="21" customHeight="true" spans="1:6">
      <c r="A10" s="14">
        <v>5</v>
      </c>
      <c r="B10" s="18" t="s">
        <v>187</v>
      </c>
      <c r="C10" s="16"/>
      <c r="D10" s="16"/>
      <c r="E10" s="16">
        <v>90</v>
      </c>
      <c r="F10" s="37">
        <v>90</v>
      </c>
    </row>
    <row r="11" ht="21" customHeight="true" spans="1:6">
      <c r="A11" s="14">
        <v>6</v>
      </c>
      <c r="B11" s="19" t="s">
        <v>188</v>
      </c>
      <c r="C11" s="16"/>
      <c r="D11" s="16"/>
      <c r="E11" s="16">
        <v>1283</v>
      </c>
      <c r="F11" s="37">
        <v>1283</v>
      </c>
    </row>
    <row r="12" ht="21" customHeight="true" spans="1:6">
      <c r="A12" s="14">
        <v>7</v>
      </c>
      <c r="B12" s="20" t="s">
        <v>189</v>
      </c>
      <c r="C12" s="16"/>
      <c r="D12" s="16"/>
      <c r="E12" s="16">
        <v>70</v>
      </c>
      <c r="F12" s="37">
        <v>70</v>
      </c>
    </row>
    <row r="13" ht="21" customHeight="true" spans="1:6">
      <c r="A13" s="14">
        <v>8</v>
      </c>
      <c r="B13" s="20" t="s">
        <v>190</v>
      </c>
      <c r="C13" s="16">
        <v>141.12</v>
      </c>
      <c r="D13" s="16"/>
      <c r="E13" s="16"/>
      <c r="F13" s="37">
        <v>141.12</v>
      </c>
    </row>
    <row r="14" ht="21" customHeight="true" spans="1:6">
      <c r="A14" s="14">
        <v>9</v>
      </c>
      <c r="B14" s="21" t="s">
        <v>191</v>
      </c>
      <c r="C14" s="16"/>
      <c r="D14" s="16"/>
      <c r="E14" s="16">
        <v>450</v>
      </c>
      <c r="F14" s="37">
        <v>450</v>
      </c>
    </row>
    <row r="15" ht="21" customHeight="true" spans="1:6">
      <c r="A15" s="14">
        <v>10</v>
      </c>
      <c r="B15" s="22" t="s">
        <v>192</v>
      </c>
      <c r="C15" s="16">
        <v>30</v>
      </c>
      <c r="D15" s="16"/>
      <c r="E15" s="16">
        <v>248</v>
      </c>
      <c r="F15" s="37">
        <v>278</v>
      </c>
    </row>
    <row r="16" ht="21" customHeight="true" spans="1:6">
      <c r="A16" s="14">
        <v>11</v>
      </c>
      <c r="B16" s="22" t="s">
        <v>193</v>
      </c>
      <c r="C16" s="16">
        <v>150</v>
      </c>
      <c r="D16" s="16"/>
      <c r="E16" s="16"/>
      <c r="F16" s="37">
        <v>150</v>
      </c>
    </row>
    <row r="17" ht="21" customHeight="true" spans="1:6">
      <c r="A17" s="14">
        <v>12</v>
      </c>
      <c r="B17" s="22" t="s">
        <v>194</v>
      </c>
      <c r="C17" s="16"/>
      <c r="D17" s="16"/>
      <c r="E17" s="16">
        <v>50</v>
      </c>
      <c r="F17" s="37">
        <v>50</v>
      </c>
    </row>
    <row r="18" ht="21" customHeight="true" spans="1:6">
      <c r="A18" s="14">
        <v>13</v>
      </c>
      <c r="B18" s="22" t="s">
        <v>195</v>
      </c>
      <c r="C18" s="23"/>
      <c r="D18" s="24"/>
      <c r="E18" s="24">
        <v>35</v>
      </c>
      <c r="F18" s="36">
        <v>35</v>
      </c>
    </row>
    <row r="19" ht="21" customHeight="true" spans="1:6">
      <c r="A19" s="14">
        <v>14</v>
      </c>
      <c r="B19" s="21" t="s">
        <v>196</v>
      </c>
      <c r="C19" s="16">
        <v>180</v>
      </c>
      <c r="D19" s="16"/>
      <c r="E19" s="16"/>
      <c r="F19" s="37">
        <v>180</v>
      </c>
    </row>
    <row r="20" ht="21" customHeight="true" spans="1:6">
      <c r="A20" s="14">
        <v>15</v>
      </c>
      <c r="B20" s="21" t="s">
        <v>197</v>
      </c>
      <c r="C20" s="16">
        <v>40</v>
      </c>
      <c r="D20" s="16"/>
      <c r="E20" s="16"/>
      <c r="F20" s="37">
        <v>40</v>
      </c>
    </row>
    <row r="21" ht="21" customHeight="true" spans="1:6">
      <c r="A21" s="14">
        <v>16</v>
      </c>
      <c r="B21" s="25" t="s">
        <v>198</v>
      </c>
      <c r="C21" s="16">
        <v>1950</v>
      </c>
      <c r="D21" s="16">
        <v>400</v>
      </c>
      <c r="E21" s="16">
        <v>1120</v>
      </c>
      <c r="F21" s="37">
        <v>3470</v>
      </c>
    </row>
    <row r="22" ht="21" customHeight="true" spans="1:6">
      <c r="A22" s="14">
        <v>17</v>
      </c>
      <c r="B22" s="21" t="s">
        <v>199</v>
      </c>
      <c r="C22" s="16">
        <v>110</v>
      </c>
      <c r="D22" s="16"/>
      <c r="E22" s="16">
        <v>50</v>
      </c>
      <c r="F22" s="37">
        <v>160</v>
      </c>
    </row>
    <row r="23" ht="21" customHeight="true" spans="1:6">
      <c r="A23" s="14">
        <v>18</v>
      </c>
      <c r="B23" s="22" t="s">
        <v>200</v>
      </c>
      <c r="C23" s="16">
        <v>430</v>
      </c>
      <c r="D23" s="16"/>
      <c r="E23" s="16">
        <v>8</v>
      </c>
      <c r="F23" s="37">
        <v>438</v>
      </c>
    </row>
    <row r="24" ht="21" customHeight="true" spans="1:6">
      <c r="A24" s="14">
        <v>19</v>
      </c>
      <c r="B24" s="26" t="s">
        <v>201</v>
      </c>
      <c r="C24" s="16"/>
      <c r="D24" s="16"/>
      <c r="E24" s="16">
        <v>160</v>
      </c>
      <c r="F24" s="37">
        <v>160</v>
      </c>
    </row>
    <row r="25" ht="21" customHeight="true" spans="1:6">
      <c r="A25" s="14">
        <v>20</v>
      </c>
      <c r="B25" s="26" t="s">
        <v>202</v>
      </c>
      <c r="C25" s="16"/>
      <c r="D25" s="16"/>
      <c r="E25" s="16">
        <v>80</v>
      </c>
      <c r="F25" s="37">
        <v>80</v>
      </c>
    </row>
    <row r="26" ht="21" customHeight="true" spans="1:6">
      <c r="A26" s="14">
        <v>21</v>
      </c>
      <c r="B26" s="26" t="s">
        <v>203</v>
      </c>
      <c r="C26" s="16"/>
      <c r="D26" s="16">
        <v>80</v>
      </c>
      <c r="E26" s="16"/>
      <c r="F26" s="37">
        <v>80</v>
      </c>
    </row>
    <row r="27" ht="21" customHeight="true" spans="1:6">
      <c r="A27" s="14">
        <v>22</v>
      </c>
      <c r="B27" s="26" t="s">
        <v>204</v>
      </c>
      <c r="C27" s="16"/>
      <c r="D27" s="16"/>
      <c r="E27" s="16">
        <v>214</v>
      </c>
      <c r="F27" s="37">
        <v>214</v>
      </c>
    </row>
    <row r="28" ht="21" customHeight="true" spans="1:6">
      <c r="A28" s="14">
        <v>23</v>
      </c>
      <c r="B28" s="26" t="s">
        <v>205</v>
      </c>
      <c r="C28" s="16"/>
      <c r="D28" s="16">
        <v>150</v>
      </c>
      <c r="E28" s="16"/>
      <c r="F28" s="37">
        <v>150</v>
      </c>
    </row>
    <row r="29" ht="21" customHeight="true" spans="1:6">
      <c r="A29" s="14">
        <v>24</v>
      </c>
      <c r="B29" s="27" t="s">
        <v>206</v>
      </c>
      <c r="C29" s="16"/>
      <c r="D29" s="16">
        <v>744</v>
      </c>
      <c r="E29" s="16"/>
      <c r="F29" s="37">
        <v>744</v>
      </c>
    </row>
    <row r="30" ht="21" customHeight="true" spans="1:6">
      <c r="A30" s="14">
        <v>25</v>
      </c>
      <c r="B30" s="26" t="s">
        <v>207</v>
      </c>
      <c r="C30" s="16"/>
      <c r="D30" s="16"/>
      <c r="E30" s="16">
        <v>60</v>
      </c>
      <c r="F30" s="37">
        <v>60</v>
      </c>
    </row>
    <row r="31" ht="21" customHeight="true" spans="1:6">
      <c r="A31" s="14">
        <v>26</v>
      </c>
      <c r="B31" s="28" t="s">
        <v>208</v>
      </c>
      <c r="C31" s="24"/>
      <c r="D31" s="16">
        <v>790</v>
      </c>
      <c r="E31" s="16"/>
      <c r="F31" s="37">
        <v>790</v>
      </c>
    </row>
    <row r="32" ht="21" customHeight="true" spans="1:6">
      <c r="A32" s="14">
        <v>27</v>
      </c>
      <c r="B32" s="28" t="s">
        <v>209</v>
      </c>
      <c r="C32" s="29"/>
      <c r="D32" s="29">
        <v>500</v>
      </c>
      <c r="E32" s="29"/>
      <c r="F32" s="37">
        <v>500</v>
      </c>
    </row>
    <row r="33" ht="21" customHeight="true" spans="1:6">
      <c r="A33" s="14">
        <v>28</v>
      </c>
      <c r="B33" s="30" t="s">
        <v>210</v>
      </c>
      <c r="C33" s="24"/>
      <c r="D33" s="16">
        <v>700</v>
      </c>
      <c r="E33" s="16"/>
      <c r="F33" s="37">
        <v>700</v>
      </c>
    </row>
    <row r="34" ht="21" customHeight="true" spans="1:6">
      <c r="A34" s="14">
        <v>29</v>
      </c>
      <c r="B34" s="31" t="s">
        <v>211</v>
      </c>
      <c r="C34" s="32"/>
      <c r="D34" s="33">
        <v>590</v>
      </c>
      <c r="E34" s="47"/>
      <c r="F34" s="36">
        <v>590</v>
      </c>
    </row>
    <row r="35" ht="21" customHeight="true" spans="1:6">
      <c r="A35" s="14">
        <v>30</v>
      </c>
      <c r="B35" s="30" t="s">
        <v>212</v>
      </c>
      <c r="C35" s="24"/>
      <c r="D35" s="16">
        <v>240</v>
      </c>
      <c r="E35" s="16">
        <v>77</v>
      </c>
      <c r="F35" s="37">
        <v>317</v>
      </c>
    </row>
    <row r="36" ht="21" customHeight="true" spans="1:6">
      <c r="A36" s="14">
        <v>31</v>
      </c>
      <c r="B36" s="30" t="s">
        <v>213</v>
      </c>
      <c r="C36" s="24"/>
      <c r="D36" s="34">
        <v>650</v>
      </c>
      <c r="E36" s="48"/>
      <c r="F36" s="36">
        <v>650</v>
      </c>
    </row>
    <row r="37" ht="21" customHeight="true" spans="1:6">
      <c r="A37" s="14">
        <v>32</v>
      </c>
      <c r="B37" s="30" t="s">
        <v>214</v>
      </c>
      <c r="C37" s="24"/>
      <c r="D37" s="16">
        <v>370</v>
      </c>
      <c r="E37" s="16"/>
      <c r="F37" s="37">
        <v>370</v>
      </c>
    </row>
    <row r="38" ht="21" customHeight="true" spans="1:6">
      <c r="A38" s="14">
        <v>33</v>
      </c>
      <c r="B38" s="30" t="s">
        <v>215</v>
      </c>
      <c r="C38" s="24"/>
      <c r="D38" s="16">
        <v>495</v>
      </c>
      <c r="E38" s="16">
        <v>5</v>
      </c>
      <c r="F38" s="37">
        <v>500</v>
      </c>
    </row>
    <row r="39" ht="21" customHeight="true" spans="1:6">
      <c r="A39" s="14">
        <v>34</v>
      </c>
      <c r="B39" s="35" t="s">
        <v>216</v>
      </c>
      <c r="C39" s="36"/>
      <c r="D39" s="37">
        <v>100</v>
      </c>
      <c r="E39" s="37"/>
      <c r="F39" s="37">
        <v>100</v>
      </c>
    </row>
    <row r="40" ht="21" customHeight="true" spans="1:6">
      <c r="A40" s="14">
        <v>35</v>
      </c>
      <c r="B40" s="20" t="s">
        <v>217</v>
      </c>
      <c r="C40" s="16"/>
      <c r="D40" s="16"/>
      <c r="E40" s="16">
        <v>99</v>
      </c>
      <c r="F40" s="37">
        <v>99</v>
      </c>
    </row>
    <row r="41" ht="21" customHeight="true" spans="1:6">
      <c r="A41" s="14">
        <v>36</v>
      </c>
      <c r="B41" s="38" t="s">
        <v>218</v>
      </c>
      <c r="C41" s="16"/>
      <c r="D41" s="16"/>
      <c r="E41" s="16">
        <v>639</v>
      </c>
      <c r="F41" s="37">
        <v>639</v>
      </c>
    </row>
    <row r="42" ht="21" customHeight="true" spans="1:6">
      <c r="A42" s="14">
        <v>37</v>
      </c>
      <c r="B42" s="20" t="s">
        <v>219</v>
      </c>
      <c r="C42" s="16"/>
      <c r="D42" s="16"/>
      <c r="E42" s="16">
        <v>12</v>
      </c>
      <c r="F42" s="37">
        <v>12</v>
      </c>
    </row>
    <row r="43" ht="21" customHeight="true" spans="1:6">
      <c r="A43" s="14">
        <v>38</v>
      </c>
      <c r="B43" s="20" t="s">
        <v>220</v>
      </c>
      <c r="C43" s="16">
        <v>840</v>
      </c>
      <c r="D43" s="16">
        <v>2400</v>
      </c>
      <c r="E43" s="16"/>
      <c r="F43" s="37">
        <v>3240</v>
      </c>
    </row>
    <row r="44" ht="21" customHeight="true" spans="1:6">
      <c r="A44" s="14">
        <v>39</v>
      </c>
      <c r="B44" s="20" t="s">
        <v>221</v>
      </c>
      <c r="C44" s="16">
        <v>40</v>
      </c>
      <c r="D44" s="16">
        <v>60</v>
      </c>
      <c r="E44" s="16"/>
      <c r="F44" s="37">
        <v>100</v>
      </c>
    </row>
    <row r="45" ht="21" customHeight="true" spans="1:6">
      <c r="A45" s="14">
        <v>40</v>
      </c>
      <c r="B45" s="20" t="s">
        <v>222</v>
      </c>
      <c r="C45" s="39"/>
      <c r="D45" s="39">
        <v>200</v>
      </c>
      <c r="E45" s="49">
        <v>100</v>
      </c>
      <c r="F45" s="36">
        <v>300</v>
      </c>
    </row>
    <row r="46" ht="21" customHeight="true" spans="1:6">
      <c r="A46" s="14">
        <v>41</v>
      </c>
      <c r="B46" s="40" t="s">
        <v>223</v>
      </c>
      <c r="C46" s="36">
        <v>594</v>
      </c>
      <c r="D46" s="36"/>
      <c r="E46" s="36">
        <v>229</v>
      </c>
      <c r="F46" s="36">
        <v>823</v>
      </c>
    </row>
    <row r="47" ht="21" customHeight="true" spans="1:6">
      <c r="A47" s="14">
        <v>42</v>
      </c>
      <c r="B47" s="20" t="s">
        <v>224</v>
      </c>
      <c r="C47" s="24"/>
      <c r="D47" s="24"/>
      <c r="E47" s="24">
        <v>5</v>
      </c>
      <c r="F47" s="36">
        <v>5</v>
      </c>
    </row>
    <row r="48" ht="21" customHeight="true" spans="1:6">
      <c r="A48" s="14">
        <v>43</v>
      </c>
      <c r="B48" s="20" t="s">
        <v>225</v>
      </c>
      <c r="C48" s="24"/>
      <c r="D48" s="24"/>
      <c r="E48" s="24">
        <v>200</v>
      </c>
      <c r="F48" s="36">
        <v>200</v>
      </c>
    </row>
    <row r="49" ht="21" customHeight="true" spans="1:6">
      <c r="A49" s="14">
        <v>44</v>
      </c>
      <c r="B49" s="20" t="s">
        <v>226</v>
      </c>
      <c r="C49" s="24"/>
      <c r="D49" s="24"/>
      <c r="E49" s="24">
        <v>4.1</v>
      </c>
      <c r="F49" s="36">
        <v>4.1</v>
      </c>
    </row>
    <row r="50" ht="21" customHeight="true" spans="1:6">
      <c r="A50" s="14">
        <v>45</v>
      </c>
      <c r="B50" s="41" t="s">
        <v>227</v>
      </c>
      <c r="C50" s="24"/>
      <c r="D50" s="24"/>
      <c r="E50" s="24">
        <v>84</v>
      </c>
      <c r="F50" s="36">
        <v>84</v>
      </c>
    </row>
    <row r="51" ht="21" customHeight="true" spans="1:6">
      <c r="A51" s="14">
        <v>46</v>
      </c>
      <c r="B51" s="38" t="s">
        <v>228</v>
      </c>
      <c r="C51" s="24">
        <v>96</v>
      </c>
      <c r="D51" s="24"/>
      <c r="E51" s="24"/>
      <c r="F51" s="36">
        <v>96</v>
      </c>
    </row>
    <row r="52" ht="21" customHeight="true" spans="1:6">
      <c r="A52" s="14">
        <v>47</v>
      </c>
      <c r="B52" s="38" t="s">
        <v>229</v>
      </c>
      <c r="C52" s="24"/>
      <c r="D52" s="24"/>
      <c r="E52" s="24">
        <v>180</v>
      </c>
      <c r="F52" s="36">
        <v>180</v>
      </c>
    </row>
    <row r="53" ht="21" customHeight="true" spans="1:6">
      <c r="A53" s="14">
        <v>48</v>
      </c>
      <c r="B53" s="20" t="s">
        <v>230</v>
      </c>
      <c r="C53" s="24"/>
      <c r="D53" s="24">
        <v>290</v>
      </c>
      <c r="E53" s="24">
        <v>333</v>
      </c>
      <c r="F53" s="36">
        <v>623</v>
      </c>
    </row>
    <row r="54" ht="21" customHeight="true" spans="1:6">
      <c r="A54" s="14">
        <v>49</v>
      </c>
      <c r="B54" s="38" t="s">
        <v>231</v>
      </c>
      <c r="C54" s="24"/>
      <c r="D54" s="24">
        <v>170</v>
      </c>
      <c r="E54" s="24">
        <v>150</v>
      </c>
      <c r="F54" s="36">
        <v>320</v>
      </c>
    </row>
  </sheetData>
  <autoFilter ref="A4:F54">
    <extLst/>
  </autoFilter>
  <mergeCells count="2">
    <mergeCell ref="A2:F2"/>
    <mergeCell ref="A3:B3"/>
  </mergeCells>
  <printOptions horizontalCentered="true"/>
  <pageMargins left="0.786805555555556" right="0.786805555555556" top="0.786805555555556" bottom="0.786805555555556" header="0.298611111111111" footer="0.511805555555556"/>
  <pageSetup paperSize="9" firstPageNumber="23" fitToHeight="0" orientation="landscape" useFirstPageNumber="true" horizontalDpi="600"/>
  <headerFooter>
    <oddFooter>&amp;C&amp;"仿宋_GB2312"&amp;14-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24年公共预算收支表</vt:lpstr>
      <vt:lpstr>24年基金收支表</vt:lpstr>
      <vt:lpstr>24年国资收支表</vt:lpstr>
      <vt:lpstr>24年社保基金收支表</vt:lpstr>
      <vt:lpstr>25年公共收支</vt:lpstr>
      <vt:lpstr>25年基金收支</vt:lpstr>
      <vt:lpstr>25年国资收支</vt:lpstr>
      <vt:lpstr>25年社保基金收支</vt:lpstr>
      <vt:lpstr>25年政府采购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2021-01-02T16:18:00Z</dcterms:created>
  <cp:lastPrinted>2021-02-07T23:47:00Z</cp:lastPrinted>
  <dcterms:modified xsi:type="dcterms:W3CDTF">2025-01-17T14:53:09Z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D17780166CB74613BCA9ADA24F158A5A_13</vt:lpwstr>
  </property>
  <property fmtid="{D5CDD505-2E9C-101B-9397-08002B2CF9AE}" pid="4" name="KSOReadingLayout">
    <vt:bool>true</vt:bool>
  </property>
</Properties>
</file>