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tabRatio="886"/>
  </bookViews>
  <sheets>
    <sheet name="2024年一般公共预算收支" sheetId="1" r:id="rId1"/>
    <sheet name="2024年地方一般公共预算收入" sheetId="3" r:id="rId2"/>
    <sheet name="2024年一般公共预算支出" sheetId="2" r:id="rId3"/>
    <sheet name="2024年政府性基金预算" sheetId="4" r:id="rId4"/>
    <sheet name="2024年国有资本经营" sheetId="5" r:id="rId5"/>
    <sheet name="2024年社会保险基金" sheetId="6" r:id="rId6"/>
    <sheet name="2024年财政重点项目绩效评价情况表" sheetId="8" r:id="rId7"/>
  </sheets>
  <externalReferences>
    <externalReference r:id="rId8"/>
    <externalReference r:id="rId9"/>
  </externalReferences>
  <definedNames>
    <definedName name="_xlnm.Print_Area" localSheetId="3">'2024年政府性基金预算'!$A$1:$K$19</definedName>
    <definedName name="_xlnm.Print_Titles" localSheetId="2">'2024年一般公共预算支出'!$1:$4</definedName>
    <definedName name="_xlnm.Print_Area" localSheetId="0">'2024年一般公共预算收支'!$A$1:$L$20</definedName>
    <definedName name="_xlnm.Print_Area" localSheetId="1">'2024年地方一般公共预算收入'!$A$1:$D$26</definedName>
    <definedName name="_xlnm.Print_Titles" localSheetId="6">'2024年财政重点项目绩效评价情况表'!$1:$4</definedName>
    <definedName name="_xlnm.Print_Area" localSheetId="2">'2024年一般公共预算支出'!$A$1:$D$26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<sst xmlns="http://schemas.openxmlformats.org/spreadsheetml/2006/main" count="248" uniqueCount="221">
  <si>
    <t>附件1</t>
  </si>
  <si>
    <t>2024年一般公共预算收支决算总表</t>
  </si>
  <si>
    <t xml:space="preserve">编制：津市市财政局   </t>
  </si>
  <si>
    <t>金额单位：万元</t>
  </si>
  <si>
    <t>预算科目</t>
  </si>
  <si>
    <t>2023年
决算数</t>
  </si>
  <si>
    <t>2024年
调整预算数</t>
  </si>
  <si>
    <t>2024年
决算数</t>
  </si>
  <si>
    <t>一、地方一般公共预算收入</t>
  </si>
  <si>
    <t>一、一般公共预算支出</t>
  </si>
  <si>
    <t xml:space="preserve">    1.税收收入</t>
  </si>
  <si>
    <t xml:space="preserve">    2.非税收入</t>
  </si>
  <si>
    <t>二、上解支出</t>
  </si>
  <si>
    <t>二、上级补助收入</t>
  </si>
  <si>
    <t xml:space="preserve">    1.体制上解</t>
  </si>
  <si>
    <t xml:space="preserve">    1.一般性转移支付收入（含返还性收入）</t>
  </si>
  <si>
    <t xml:space="preserve">    2.专项上解</t>
  </si>
  <si>
    <t xml:space="preserve">    2.专项转移支付收入</t>
  </si>
  <si>
    <t>三、地方政府一般债务还本支出</t>
  </si>
  <si>
    <t>三、债务转贷收入</t>
  </si>
  <si>
    <t xml:space="preserve">    1.再融资一般债券收入</t>
  </si>
  <si>
    <t>四、安排预算稳定调节基金</t>
  </si>
  <si>
    <t xml:space="preserve">    2.新增一般债券收入</t>
  </si>
  <si>
    <t>四、调入资金</t>
  </si>
  <si>
    <t>小计</t>
  </si>
  <si>
    <t xml:space="preserve">    1.政府性基金调入</t>
  </si>
  <si>
    <t xml:space="preserve">    2.国有资本经营调入</t>
  </si>
  <si>
    <t xml:space="preserve">    3.其他资金调入（存量）</t>
  </si>
  <si>
    <t>五、动用预算稳定调节基金</t>
  </si>
  <si>
    <t>六、上年结转</t>
  </si>
  <si>
    <t>五、结转下年支出</t>
  </si>
  <si>
    <t>收入总计</t>
  </si>
  <si>
    <t>支出总计</t>
  </si>
  <si>
    <t>附件2</t>
  </si>
  <si>
    <t>2024年地方一般公共预算收入决算情况表</t>
  </si>
  <si>
    <t xml:space="preserve">编制：津市市财政局                                                                                                     </t>
  </si>
  <si>
    <t>收入类别</t>
  </si>
  <si>
    <t>2023年</t>
  </si>
  <si>
    <t>2024年</t>
  </si>
  <si>
    <t>增减%</t>
  </si>
  <si>
    <t>决算数</t>
  </si>
  <si>
    <t>（一）税收收入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</si>
  <si>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</si>
  <si>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</si>
  <si>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</si>
  <si>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</si>
  <si>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</si>
  <si>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</si>
  <si>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</si>
  <si>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</si>
  <si>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</si>
  <si>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</si>
  <si>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</si>
  <si>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</si>
  <si>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</si>
  <si>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>（二）非税收入</t>
  </si>
  <si>
    <t xml:space="preserve">  专项收入</t>
  </si>
  <si>
    <t xml:space="preserve">  行政事业性收费收入</t>
  </si>
  <si>
    <t xml:space="preserve">  罚没收入</t>
  </si>
  <si>
    <t xml:space="preserve">  国有资源(资产)有偿使用收入</t>
  </si>
  <si>
    <t xml:space="preserve">  其他收入</t>
  </si>
  <si>
    <t>地方本级收入合计</t>
  </si>
  <si>
    <t>附件3</t>
  </si>
  <si>
    <t>2024年一般公共预算支出决算情况表</t>
  </si>
  <si>
    <t xml:space="preserve">编制：津市市财政局                                                                                                               </t>
  </si>
  <si>
    <t>比上年增减%</t>
  </si>
  <si>
    <t>一、一般公共服务</t>
  </si>
  <si>
    <t>二、国防</t>
  </si>
  <si>
    <t>三、公共安全</t>
  </si>
  <si>
    <t>四、教育</t>
  </si>
  <si>
    <t>五、科学技术</t>
  </si>
  <si>
    <t>六、文化体育与传媒</t>
  </si>
  <si>
    <t>七、社会保障和就业</t>
  </si>
  <si>
    <t>八、卫生健康</t>
  </si>
  <si>
    <t>九、节能环保</t>
  </si>
  <si>
    <t>十、城乡社区</t>
  </si>
  <si>
    <t>十一、农林水</t>
  </si>
  <si>
    <t>十二、交通运输</t>
  </si>
  <si>
    <t>十三、资源勘探电力信息等</t>
  </si>
  <si>
    <t>十四、商业服务业等事务</t>
  </si>
  <si>
    <t>十五、金融支出</t>
  </si>
  <si>
    <t>十六、自然资源海洋气象等支出</t>
  </si>
  <si>
    <t>十七、住房保障支出</t>
  </si>
  <si>
    <t>十八、粮油物资管理事务</t>
  </si>
  <si>
    <t>十九、灾害防治及应急管理支出</t>
  </si>
  <si>
    <t>二十、其他支出</t>
  </si>
  <si>
    <t>二十一、债务付息支出</t>
  </si>
  <si>
    <t>地方本级支出合计</t>
  </si>
  <si>
    <t>附件4</t>
  </si>
  <si>
    <t>2024年政府性基金预算收支决算情况表</t>
  </si>
  <si>
    <t xml:space="preserve">编制：津市市财政局                                                                                                                  </t>
  </si>
  <si>
    <t>一、农业土地开发资金收入</t>
  </si>
  <si>
    <t>一、文化体育与传媒</t>
  </si>
  <si>
    <t>二、国有土地使用权出让收入</t>
  </si>
  <si>
    <t>二、社会保障和就业</t>
  </si>
  <si>
    <t>三、城市基础设施配套费</t>
  </si>
  <si>
    <t>三、城乡社区事务</t>
  </si>
  <si>
    <t>四、农业土地开发基金</t>
  </si>
  <si>
    <t>四、农林水事务</t>
  </si>
  <si>
    <t>五、污水处理费收入</t>
  </si>
  <si>
    <t>五、资源勘探工业信息等支出</t>
  </si>
  <si>
    <t>六、其他政府性基金收入</t>
  </si>
  <si>
    <t>六、其他支出</t>
  </si>
  <si>
    <t>七、专项债务对应项目专项收入</t>
  </si>
  <si>
    <t>七、债务付息支出</t>
  </si>
  <si>
    <t>政府性基金收入小计</t>
  </si>
  <si>
    <t>政府性基金支出小计</t>
  </si>
  <si>
    <t>八、上级补助收入</t>
  </si>
  <si>
    <t>九、上解支出</t>
  </si>
  <si>
    <t>九、专项债务转贷收入</t>
  </si>
  <si>
    <t>十、调出资金</t>
  </si>
  <si>
    <t xml:space="preserve">  1.再融资专项债券收入</t>
  </si>
  <si>
    <t>十一、地方政府专项债务还本支出</t>
  </si>
  <si>
    <t xml:space="preserve">  2.新增专项债券收入</t>
  </si>
  <si>
    <t>十二、 结转下年支出</t>
  </si>
  <si>
    <t>十、上年结转</t>
  </si>
  <si>
    <t>十一、调入资金</t>
  </si>
  <si>
    <t>附件5</t>
  </si>
  <si>
    <t>2024年国有资本经营预算收支决算情况表</t>
  </si>
  <si>
    <t xml:space="preserve">编制：津市市财政局                                                                                                          </t>
  </si>
  <si>
    <t xml:space="preserve"> 金额单位：万元</t>
  </si>
  <si>
    <t>项    目</t>
  </si>
  <si>
    <t>项     目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</si>
  <si>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</si>
  <si>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</si>
  <si>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</si>
  <si>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</si>
  <si>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</si>
  <si>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</si>
  <si>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</si>
  <si>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四、其他国有资本经营预算支出</t>
  </si>
  <si>
    <t>五、其他国有资本经营收入</t>
  </si>
  <si>
    <t>五、调出资金</t>
  </si>
  <si>
    <t>国有资本经营收入小计</t>
  </si>
  <si>
    <t>国有资本经营支出小计</t>
  </si>
  <si>
    <t>六、上级补助收入</t>
  </si>
  <si>
    <t>六、结转下年</t>
  </si>
  <si>
    <t>七、上年结转</t>
  </si>
  <si>
    <t>收 入 总 计</t>
  </si>
  <si>
    <t>支 出 总 计</t>
  </si>
  <si>
    <t>附件6</t>
  </si>
  <si>
    <t>2024年津市市社会保险基金预算收支决算情况表</t>
  </si>
  <si>
    <t xml:space="preserve">编制：津市市财政局                                                                                            </t>
  </si>
  <si>
    <t>金额单位:万元</t>
  </si>
  <si>
    <t>项目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</si>
  <si>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</si>
  <si>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</si>
  <si>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</si>
  <si>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</si>
  <si>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</si>
  <si>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</si>
  <si>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</si>
  <si>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</si>
  <si>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</si>
  <si>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</si>
  <si>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　财政补贴收入</t>
  </si>
  <si>
    <t xml:space="preserve">      　利息收入</t>
  </si>
  <si>
    <t xml:space="preserve">    　  委托投资收益</t>
  </si>
  <si>
    <t xml:space="preserve">        转移收入</t>
  </si>
  <si>
    <t xml:space="preserve">        其他收入</t>
  </si>
  <si>
    <t xml:space="preserve">        全国统筹调剂资金收入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</si>
  <si>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</si>
  <si>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</si>
  <si>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</si>
  <si>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</si>
  <si>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</si>
  <si>
    <t>三、本年收支结余</t>
  </si>
  <si>
    <t>四、年末滚存结余</t>
  </si>
  <si>
    <t>说明：企业职工基本养老保险基金、职工基本医疗保险基金、城乡居民基本医疗保险基金、工伤保险基金、失业保险基金已由上级部门统筹管理，收支执行情况由上级社保部门统一编制，此表未反映数据</t>
  </si>
  <si>
    <t>附件7</t>
  </si>
  <si>
    <t>2024年财政重点项目预算绩效评价情况表</t>
  </si>
  <si>
    <t xml:space="preserve">编制：津市市财政局          </t>
  </si>
  <si>
    <t>序号</t>
  </si>
  <si>
    <t>项目名称</t>
  </si>
  <si>
    <t>项目概况</t>
  </si>
  <si>
    <t>绩效评价结论</t>
  </si>
  <si>
    <t>评价结果运用的具体建议</t>
  </si>
  <si>
    <t>2023年度津市市基层治理网格化服务专项</t>
  </si>
  <si>
    <t>本项目是为进一步整合基层现有的服务管理资源，依据《常德市基层治理网格管理条例》及津市市委的相关决定设立。2023年共安排资金161.33万元，项目实施单位中共津市市委政法委员会。</t>
  </si>
  <si>
    <t>该项目得分为88分，总体绩效评价等级为“良”。项目畅通群众反映问题及诉求的渠道，提升基层社会治理能力和水平，维护社会秩序。但存在城区网格员配置未达计划规模；网格员工资待遇存在明显差异等问题。</t>
  </si>
  <si>
    <t>1.合理确定配置网格员数量，精准申报专项支出经费预算。2.规范网格员工资绩效待遇。一是合理确定项目支出外的待遇标准；二是对于项目支出外的坐席网格员其他合理待遇，应在本单位基本支出预算中列支。</t>
  </si>
  <si>
    <t>2022年度中央预算内林业投资木材建设项目</t>
  </si>
  <si>
    <t>本项目是为推动木材与森林资源的高质量发展设立。2023年共安排资金198.23万元，项目实施单位津市市国有林场。</t>
  </si>
  <si>
    <t>该项目得分为86.8分，总体绩效评价等级为“良”。项目提高了周边农户收入，提供了就业机会，建设区生态环境有所改善。但存在分项支出超预算；预算执行率偏低；管理制度待完善等问题。</t>
  </si>
  <si>
    <t>1.科学预估资金分配，建立灵活调整机制，强化过程监控管理。2.尽快完成结算拨付资金，加速推进结算资料的审核流程。3.完善项目后续管理制度，修订现有的规章制度。</t>
  </si>
  <si>
    <t>2023年度保安经费和一键式报警器运维费</t>
  </si>
  <si>
    <t>本项目为进一步加强中小学幼儿园安全保卫工作，根据《湖南省教育厅 湖南省公安厅 湖南省财政厅关于进一步加强中小学幼儿园安防“三项”建设的通知》设立。2023年共安排资金177.4万元，项目实施单位津市市教育局。</t>
  </si>
  <si>
    <t>该项目得分为84分，总体绩效评价等级为“良”。项目加强了中小学幼儿园安全保卫工作，基本保障了师生人身财产安全。但存在绩效目标欠完整；过程管理不到位；产出及效益待提升等问题。</t>
  </si>
  <si>
    <t>1.加强绩效目标管理。2.完善运维台账，按月、按学校登记一键式报警装置运维情况。3.优化学校安保人员年龄结构，建议按文件要求提高学校保安待遇。4.加强合同管理，严格按协议约定支付运营维护费用。5.加强督导，不定期抽查一键式报警装置运维情况，并将维护效果与服务费挂钩。</t>
  </si>
  <si>
    <t>2023年度医疗救助资金</t>
  </si>
  <si>
    <t>本项目是为规范和加强财政医疗救助补助资金管理，根据《财政部国家卫生健康委 国家医保局关于印发&lt;中央财政医疗救助补助资金管理办法&gt;的通知》设立。2023年共安排资金804.7万元，项目实施单位津市市医疗保障局。</t>
  </si>
  <si>
    <t>该项目得分为83.95分，总体绩效评价等级为“良”。项目减轻困难群众医疗费用负担，充分发挥医疗救助托底保障作用。但存在绩效目标指标值设置过高；项目的预算执行率偏低；对被救助人员申请的救助审核不严等问题。</t>
  </si>
  <si>
    <t>1.结合本单位实际，合理设置项目绩效目标。2.细化预算编制，提高预算执行率。3.严格审查救助申请人经济状况，稳定医保经办队伍。</t>
  </si>
  <si>
    <t>2023年度津市市公务用车运行维护费</t>
  </si>
  <si>
    <t>本项目是为进一步规范公务用车管理，不断降低行政成本，根据《津市市人民政府常务会议纪要》（2022年第8次）等文件精神设立。2023年共安排资金166.58万元，项目实施单位津市市机关事务服务中心。</t>
  </si>
  <si>
    <t>该项目得分为82.75分，总体绩效评价等级为“良”。项目保障了市直单位公务用车出行，提升公务车车辆使用效率。但存在资金投入欠科学；项目管理不到位；成本控制不到位；部分车辆使用率不高等问题。</t>
  </si>
  <si>
    <t>1.精准申报预算，控制油卡主卡余额在5万元以下。2.完善《驾驶员管理制度》、车辆费用制度，严格执行公务用车使用里程、油耗等信息登记和公示制度。3.建立油耗台账，每季度进行一次油费测算。加强维修费审核，不符合要求的应予退回并拒付相关费用。严格控制误餐补助。4.按程序申请处置使用率不高的车辆。</t>
  </si>
  <si>
    <t>财政历年担保资金</t>
  </si>
  <si>
    <t>本项目旨在通过财政资金的引导和担保，支持经济社会发展中的重点领域和薄弱环节，促进产业结构优化升级，推动区域经济协调发展设立。2023年共安排资金1450万元，项目实施单位津市市高新区技术产业开发区管理委员会、津市市科技局。</t>
  </si>
  <si>
    <t>该项目得分为82分，总体绩效评价等级为“良”。项目优化营商环境，降低农业生产风险，降低融资难度，支持企业创新与产业升级，优化农业资源配置。但存在资料管理不到位；风险识别较薄弱；资金监管不到位等问题。</t>
  </si>
  <si>
    <t>1.健全项目内控管理制度，部门联合管理档案，完善归档资料清单，加快资料整合归档。2.完善现有归档业务资料。3.建立健全绩效管理机制。</t>
  </si>
  <si>
    <t>2023年度津市市环卫作业市场化经费</t>
  </si>
  <si>
    <t>本项目为进一步提升津市市环境卫生质量，根据2021年11月10日第16次津市人民政府常务会议纪要文件精神设立本项目。2023年共安排资金2894.68万元，项目实施单位津市市环境卫生管理处。</t>
  </si>
  <si>
    <t>该项目得分为80.7分，总体绩效评价等级为“良”。项目增加了劳动就业岗位，降低环卫工人作业强度，美化城市环境，提高社会文明程度。但存在应结转资金未及时上缴；考核罚款未上缴；多结算中转站费用；环卫作业车辆的处置和结算价格不合理；项目管理不到位；产出效益未达标等问题。</t>
  </si>
  <si>
    <t>1.规范使用项目资金。将结余资金、考核扣款上缴市财政；从后期服务费中扣减多结算中转站费用；环卫处调整车辆处置和结算差异价格，按照5年合同期每年相应减少预算安排；追减2024年预算安排。2.规范项目管理。要求信诚环保公司落实员工权益，按规定购买保险；补扣2023年12月未到位的考核扣款；及时填写完整巡查日志。3.提高项目效益。尽量避免聘用超龄人员；对员工积极购买保险费，对于无法购买保险费部分人员，至少全部购买意外险。</t>
  </si>
  <si>
    <t>2021-2023年度津市市农村适龄和城镇低保适龄妇女“两癌”免费检查专项资金</t>
  </si>
  <si>
    <t>本项目是根据《湖南省农村适龄妇女和城镇低保适龄妇女“两癌”免费检查工作方案》等文件精神设立。2023年共安排资金154.01万元，项目实施单位津市市妇幼保健院。</t>
  </si>
  <si>
    <t>该项目得分为79.295分，总体绩效评价等级为“中”。项目普及妇女保健知识，增强自我保健能力。但存在资金拨付流程欠完善；资金使用欠规范；检查试剂消耗及低值易耗品分摊无依据；制度执行欠到位；检查对象不符合条件；重复参加筛查；社会效益欠理想等问题。</t>
  </si>
  <si>
    <t>1.完善资金拨付流程。2.追回违规领取的全部劳务费，选择有经营资质的公司合作，规范财务支出管理，加强内控制度。3.合理确定分摊比例。4.加强制度执行，定期督查工作制度。5.提高“两癌”筛查对象准确性，对不符合条件的人员禁止参加免费检查。6.延长“两癌”免费检查时间，加大宣传力度。</t>
  </si>
  <si>
    <t>2021-2023年度津市市血吸虫病防治专项资金</t>
  </si>
  <si>
    <t>本项目是为加快血吸虫病消除进程，根据《血吸虫病防治条例》等文件精神设立。2023年共安排资金685.02万元，项目实施单位津市市血吸虫病预防站、津市市妇幼保健院。</t>
  </si>
  <si>
    <t>该项目得分为77.4分，总体绩效评价等级为“中”。项目一定程度上预防了血吸虫病，保障人民群众身体健康。但存在绩效目标管理不到位；基本支出挤占项目支出；账务处理不规范；补助发放不合规；资金支付审核把关不严；血防物资管理不合规；政府采购程序不规范；项目监管不到位等问题。</t>
  </si>
  <si>
    <t>1.强化绩效目标管理。2.收回挤占项目支出财政资金。3.严格按预算批复用途使用资金。4.严格按《省工作方案》规定执行补贴发放。5.严格资金支出审批。6.规范血防物资管理。7.对政府集中采购目录以外的项目达到采购标准以上的，必须依法执行政府采购程序。8.强化项目监管，确保财政资金使用效益。</t>
  </si>
  <si>
    <t>2022年度津市市农产品产地冷藏保鲜设施建设资金</t>
  </si>
  <si>
    <t>本项目根据《湖南省农业农村厅 湖南省财政厅关于申报2022年度全国农产品产地冷藏保鲜整县推进试点的通知》等文件精神设立。2023年共安排资金1778.82万元，项目实施单位津市市农业农村局。</t>
  </si>
  <si>
    <t>该项目得分为77分，总体绩效评价等级为“中”。项目提高了重要农副产品供给保障能力、提升了乡村产业链供应链现代化水平。但存在事前风险评估不足；未设置绩效目标；年度预算未执行；管理制度欠健全；制度执行欠有效；产出质量未达标；项目未及时完成；支出欠合规；项目效益欠理想等问题。</t>
  </si>
  <si>
    <t>1.规范项目前期决策，加强项目建设的风险与安全考虑。2.补充完善绩效目标。3.规范过程管理，加强项目预算执行，补充项目管理制度，严格履行项目管控制度。4.提升项目产出质量、监管项目实施主体动态情况、及时组织项目验收、及时兑付补助资金。5.严格项目成本管控。6.提升项目效益，制定恢复整改计划和措施，帮助受灾实施主体恢复生产。</t>
  </si>
  <si>
    <t>2023年度津市市污水处理厂污泥无害化处理处置专项</t>
  </si>
  <si>
    <t>本项目是为了切实加大水污染防治力度，减少污泥对环境造成的污染，根据《津市市贯彻落实&lt;水污染防治行动计划&gt;实施方案（2016-2020年）》等文件精神设立。2023年共安排资金266.93万元，项目实施单位津市市住房和城乡建设局。</t>
  </si>
  <si>
    <t>该项目得分为76分，总体绩效评价等级为“中”。项目实现了污泥处理处置的资源化和无害化。但存在项目预算未编报；绩效管理不到位；管理制度不健全；监管履责情况不明晰；污泥处理结果未经第三方机构检测；二次污染防治监管不到位；运营单位运维情况上报不到位；运输车辆皮重不一致等问题。</t>
  </si>
  <si>
    <t>1.将本项目等专项收支纳入本部门预算体系，科学合理进行绩效目标申报。2.建立健全项目管理制度体系。3.强化监管责任，定期和不定期开展脱水现场监管工作，建立污泥处理规模过磅计量工作现场监测的长效机制，落实处理污泥运输车辆跟车监督的措施。4.建立健全专门的处理污泥运输过磅计量实时监测记录、偏差幅度控制、结果确认以及复核等制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</si>
</sst>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_ "/>
    <numFmt numFmtId="179" formatCode="0_);[Red]\(0\)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方正黑体_GBK"/>
      <charset val="0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0" fillId="0" borderId="0"/>
    <xf numFmtId="0" fontId="42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</cellStyleXfs>
  <cellXfs count="104">
    <xf numFmtId="0" fontId="0" fillId="0" borderId="0" xfId="0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4" fillId="0" borderId="0" xfId="5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0" fontId="0" fillId="2" borderId="0" xfId="0" applyFill="1" applyBorder="1" applyAlignment="1"/>
    <xf numFmtId="0" fontId="0" fillId="2" borderId="0" xfId="0" applyFont="1" applyFill="1" applyBorder="1" applyAlignment="1"/>
    <xf numFmtId="0" fontId="8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177" fontId="0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justify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177" fontId="10" fillId="2" borderId="0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vertical="center"/>
    </xf>
    <xf numFmtId="177" fontId="11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>
      <alignment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/>
    </xf>
    <xf numFmtId="178" fontId="11" fillId="0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0" fillId="2" borderId="0" xfId="0" applyFill="1">
      <alignment vertical="center"/>
    </xf>
    <xf numFmtId="0" fontId="9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0" fontId="0" fillId="0" borderId="0" xfId="3" applyNumberFormat="1">
      <alignment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0" fontId="0" fillId="2" borderId="0" xfId="3" applyNumberFormat="1" applyFill="1">
      <alignment vertical="center"/>
    </xf>
    <xf numFmtId="10" fontId="0" fillId="2" borderId="0" xfId="0" applyNumberFormat="1" applyFill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77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0" fillId="2" borderId="0" xfId="0" applyFill="1" applyBorder="1">
      <alignment vertical="center"/>
    </xf>
    <xf numFmtId="0" fontId="11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0" fontId="20" fillId="2" borderId="0" xfId="3" applyNumberFormat="1" applyFont="1" applyFill="1" applyBorder="1" applyAlignment="1">
      <alignment horizontal="center" vertical="center" wrapText="1"/>
    </xf>
    <xf numFmtId="178" fontId="20" fillId="2" borderId="0" xfId="3" applyNumberFormat="1" applyFont="1" applyFill="1" applyBorder="1" applyAlignment="1">
      <alignment horizontal="center" vertical="center" wrapText="1"/>
    </xf>
    <xf numFmtId="10" fontId="2" fillId="2" borderId="0" xfId="3" applyNumberFormat="1" applyFont="1" applyFill="1" applyBorder="1">
      <alignment vertical="center"/>
    </xf>
    <xf numFmtId="10" fontId="2" fillId="2" borderId="0" xfId="0" applyNumberFormat="1" applyFont="1" applyFill="1" applyBorder="1">
      <alignment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0" fontId="0" fillId="2" borderId="0" xfId="3" applyNumberFormat="1" applyFill="1" applyBorder="1">
      <alignment vertical="center"/>
    </xf>
    <xf numFmtId="10" fontId="0" fillId="2" borderId="0" xfId="0" applyNumberFormat="1" applyFill="1" applyBorder="1">
      <alignment vertical="center"/>
    </xf>
    <xf numFmtId="0" fontId="2" fillId="2" borderId="1" xfId="0" applyFont="1" applyFill="1" applyBorder="1">
      <alignment vertical="center"/>
    </xf>
    <xf numFmtId="179" fontId="0" fillId="2" borderId="0" xfId="1" applyNumberFormat="1" applyFill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8" xfId="50"/>
    <cellStyle name="常规 17" xfId="51"/>
    <cellStyle name="常规 22" xfId="52"/>
    <cellStyle name="常规 11 4" xfId="53"/>
    <cellStyle name="常规 4 2 2" xfId="54"/>
    <cellStyle name="常规_2015年调整预算表格-草稿1" xfId="55"/>
    <cellStyle name="常规 21" xfId="56"/>
    <cellStyle name="常规 5" xfId="57"/>
    <cellStyle name="常规 10" xfId="58"/>
    <cellStyle name="常规 7" xfId="59"/>
    <cellStyle name="Normal" xfId="60"/>
    <cellStyle name="常规 18" xfId="61"/>
    <cellStyle name="常规 23" xfId="62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4&#24180;&#25919;&#24220;&#24615;&#22522;&#37329;&#39044;&#3163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4&#24180;&#22269;&#26377;&#36164;&#26412;&#32463;&#3382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政府性基金预算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国有资本经营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5"/>
  <sheetViews>
    <sheetView showZeros="0" tabSelected="1" workbookViewId="0">
      <selection activeCell="I9" sqref="I9"/>
    </sheetView>
  </sheetViews>
  <sheetFormatPr defaultColWidth="9" defaultRowHeight="56.1" customHeight="1"/>
  <cols>
    <col min="1" max="1" width="27.125" style="30" customWidth="1"/>
    <col min="2" max="2" width="15.75" style="30" customWidth="1"/>
    <col min="3" max="4" width="12.125" style="30" customWidth="1"/>
    <col min="5" max="6" width="12" style="30" hidden="1" customWidth="1" outlineLevel="1"/>
    <col min="7" max="8" width="13.625" style="50" hidden="1" customWidth="1" outlineLevel="1"/>
    <col min="9" max="9" width="27.125" style="30" customWidth="1" collapsed="1"/>
    <col min="10" max="10" width="15.75" style="53" customWidth="1"/>
    <col min="11" max="12" width="12" style="30" customWidth="1"/>
    <col min="13" max="14" width="12" style="30" hidden="1" customWidth="1" outlineLevel="1"/>
    <col min="15" max="15" width="13.625" style="50" hidden="1" customWidth="1" outlineLevel="1"/>
    <col min="16" max="16" width="13.625" style="50" customWidth="1" collapsed="1"/>
    <col min="17" max="240" width="13.625" style="30" customWidth="1"/>
    <col min="241" max="16370" width="13.625" style="30"/>
    <col min="16371" max="16384" width="9" style="30"/>
  </cols>
  <sheetData>
    <row r="1" ht="24" customHeight="1" spans="1:2">
      <c r="A1" s="31" t="s">
        <v>0</v>
      </c>
      <c r="B1" s="31"/>
    </row>
    <row r="2" ht="33" customHeight="1" spans="1:14">
      <c r="A2" s="32" t="s">
        <v>1</v>
      </c>
      <c r="B2" s="32"/>
      <c r="C2" s="32"/>
      <c r="D2" s="32"/>
      <c r="E2" s="32"/>
      <c r="F2" s="32"/>
      <c r="I2" s="32"/>
      <c r="J2" s="32"/>
      <c r="K2" s="32"/>
      <c r="L2" s="32"/>
      <c r="M2" s="32"/>
      <c r="N2" s="32"/>
    </row>
    <row r="3" ht="21" customHeight="1" spans="1:14">
      <c r="A3" s="85" t="s">
        <v>2</v>
      </c>
      <c r="B3" s="85"/>
      <c r="C3" s="86"/>
      <c r="D3" s="86"/>
      <c r="E3" s="34"/>
      <c r="F3" s="34"/>
      <c r="I3" s="86"/>
      <c r="J3" s="97"/>
      <c r="K3" s="86"/>
      <c r="L3" s="71" t="s">
        <v>3</v>
      </c>
      <c r="M3" s="34"/>
      <c r="N3" s="34"/>
    </row>
    <row r="4" ht="45" customHeight="1" spans="1:12">
      <c r="A4" s="35" t="s">
        <v>4</v>
      </c>
      <c r="B4" s="87" t="s">
        <v>5</v>
      </c>
      <c r="C4" s="35" t="s">
        <v>6</v>
      </c>
      <c r="D4" s="87" t="s">
        <v>7</v>
      </c>
      <c r="E4" s="88"/>
      <c r="F4" s="88"/>
      <c r="G4" s="50">
        <f>C7/C5</f>
        <v>0.457864127720587</v>
      </c>
      <c r="I4" s="98" t="s">
        <v>4</v>
      </c>
      <c r="J4" s="87" t="s">
        <v>5</v>
      </c>
      <c r="K4" s="35" t="s">
        <v>6</v>
      </c>
      <c r="L4" s="87" t="s">
        <v>7</v>
      </c>
    </row>
    <row r="5" s="84" customFormat="1" ht="22" customHeight="1" spans="1:16">
      <c r="A5" s="83" t="s">
        <v>8</v>
      </c>
      <c r="B5" s="89">
        <f>B6+B7</f>
        <v>104059</v>
      </c>
      <c r="C5" s="89">
        <f>C6+C7</f>
        <v>62073</v>
      </c>
      <c r="D5" s="89">
        <f>D6+D7</f>
        <v>59359</v>
      </c>
      <c r="E5" s="90">
        <f>D5/C5</f>
        <v>0.956277286420827</v>
      </c>
      <c r="F5" s="91">
        <f>D5-B5</f>
        <v>-44700</v>
      </c>
      <c r="G5" s="92">
        <f>F5/B5</f>
        <v>-0.429563997347659</v>
      </c>
      <c r="H5" s="92"/>
      <c r="I5" s="99" t="s">
        <v>9</v>
      </c>
      <c r="J5" s="89">
        <v>287114</v>
      </c>
      <c r="K5" s="89">
        <v>297661</v>
      </c>
      <c r="L5" s="89">
        <v>273052</v>
      </c>
      <c r="M5" s="100">
        <f t="shared" ref="M5:M10" si="0">L5/K5</f>
        <v>0.917325413809669</v>
      </c>
      <c r="N5" s="84">
        <f t="shared" ref="N5:N10" si="1">L5-J5</f>
        <v>-14062</v>
      </c>
      <c r="O5" s="100">
        <f t="shared" ref="O5:O10" si="2">N5/J5</f>
        <v>-0.0489770613763174</v>
      </c>
      <c r="P5" s="100"/>
    </row>
    <row r="6" s="84" customFormat="1" ht="22" customHeight="1" spans="1:16">
      <c r="A6" s="83" t="s">
        <v>10</v>
      </c>
      <c r="B6" s="89">
        <v>31159</v>
      </c>
      <c r="C6" s="89">
        <v>33652</v>
      </c>
      <c r="D6" s="89">
        <v>29352</v>
      </c>
      <c r="E6" s="90">
        <f t="shared" ref="E6:E20" si="3">D6/C6</f>
        <v>0.872221561868537</v>
      </c>
      <c r="F6" s="91">
        <f t="shared" ref="F6:F20" si="4">D6-B6</f>
        <v>-1807</v>
      </c>
      <c r="G6" s="92">
        <f t="shared" ref="G6:G20" si="5">F6/B6</f>
        <v>-0.057992875252736</v>
      </c>
      <c r="H6" s="93"/>
      <c r="I6" s="99"/>
      <c r="J6" s="89"/>
      <c r="K6" s="89"/>
      <c r="L6" s="89"/>
      <c r="M6" s="100" t="e">
        <f t="shared" si="0"/>
        <v>#DIV/0!</v>
      </c>
      <c r="N6" s="84">
        <f t="shared" si="1"/>
        <v>0</v>
      </c>
      <c r="O6" s="100" t="e">
        <f t="shared" si="2"/>
        <v>#DIV/0!</v>
      </c>
      <c r="P6" s="101"/>
    </row>
    <row r="7" s="84" customFormat="1" ht="22" customHeight="1" spans="1:16">
      <c r="A7" s="83" t="s">
        <v>11</v>
      </c>
      <c r="B7" s="89">
        <v>72900</v>
      </c>
      <c r="C7" s="89">
        <v>28421</v>
      </c>
      <c r="D7" s="89">
        <v>30007</v>
      </c>
      <c r="E7" s="90">
        <f t="shared" si="3"/>
        <v>1.05580380704409</v>
      </c>
      <c r="F7" s="91">
        <f t="shared" si="4"/>
        <v>-42893</v>
      </c>
      <c r="G7" s="92">
        <f t="shared" si="5"/>
        <v>-0.58838134430727</v>
      </c>
      <c r="H7" s="93"/>
      <c r="I7" s="99" t="s">
        <v>12</v>
      </c>
      <c r="J7" s="89">
        <f>J8+J9</f>
        <v>12526</v>
      </c>
      <c r="K7" s="89">
        <f>K8+K9</f>
        <v>6786</v>
      </c>
      <c r="L7" s="89">
        <f>L8+L9</f>
        <v>6715</v>
      </c>
      <c r="M7" s="100">
        <f t="shared" si="0"/>
        <v>0.989537282640731</v>
      </c>
      <c r="N7" s="84">
        <f t="shared" si="1"/>
        <v>-5811</v>
      </c>
      <c r="O7" s="100">
        <f t="shared" si="2"/>
        <v>-0.463915056682101</v>
      </c>
      <c r="P7" s="101"/>
    </row>
    <row r="8" s="84" customFormat="1" ht="22" customHeight="1" spans="1:16">
      <c r="A8" s="83" t="s">
        <v>13</v>
      </c>
      <c r="B8" s="89">
        <f>B9+B10</f>
        <v>150195</v>
      </c>
      <c r="C8" s="89">
        <f>C9+C10</f>
        <v>151639</v>
      </c>
      <c r="D8" s="89">
        <f>D9+D10</f>
        <v>137436</v>
      </c>
      <c r="E8" s="90">
        <f t="shared" si="3"/>
        <v>0.906336760332105</v>
      </c>
      <c r="F8" s="91">
        <f t="shared" si="4"/>
        <v>-12759</v>
      </c>
      <c r="G8" s="92">
        <f t="shared" si="5"/>
        <v>-0.0849495655647658</v>
      </c>
      <c r="H8" s="93"/>
      <c r="I8" s="99" t="s">
        <v>14</v>
      </c>
      <c r="J8" s="89">
        <v>726</v>
      </c>
      <c r="K8" s="89">
        <v>726</v>
      </c>
      <c r="L8" s="89">
        <v>726</v>
      </c>
      <c r="M8" s="100">
        <f t="shared" si="0"/>
        <v>1</v>
      </c>
      <c r="N8" s="84">
        <f t="shared" si="1"/>
        <v>0</v>
      </c>
      <c r="O8" s="100">
        <f t="shared" si="2"/>
        <v>0</v>
      </c>
      <c r="P8" s="101"/>
    </row>
    <row r="9" s="84" customFormat="1" ht="31" customHeight="1" spans="1:16">
      <c r="A9" s="83" t="s">
        <v>15</v>
      </c>
      <c r="B9" s="89">
        <f>5732+115130</f>
        <v>120862</v>
      </c>
      <c r="C9" s="89">
        <v>111639</v>
      </c>
      <c r="D9" s="89">
        <v>100072</v>
      </c>
      <c r="E9" s="90">
        <f t="shared" si="3"/>
        <v>0.896389254651152</v>
      </c>
      <c r="F9" s="91">
        <f t="shared" si="4"/>
        <v>-20790</v>
      </c>
      <c r="G9" s="92">
        <f t="shared" si="5"/>
        <v>-0.172014363488938</v>
      </c>
      <c r="H9" s="93"/>
      <c r="I9" s="99" t="s">
        <v>16</v>
      </c>
      <c r="J9" s="89">
        <v>11800</v>
      </c>
      <c r="K9" s="89">
        <v>6060</v>
      </c>
      <c r="L9" s="89">
        <v>5989</v>
      </c>
      <c r="M9" s="100">
        <f t="shared" si="0"/>
        <v>0.988283828382838</v>
      </c>
      <c r="N9" s="84">
        <f t="shared" si="1"/>
        <v>-5811</v>
      </c>
      <c r="O9" s="100">
        <f t="shared" si="2"/>
        <v>-0.492457627118644</v>
      </c>
      <c r="P9" s="101"/>
    </row>
    <row r="10" s="84" customFormat="1" ht="27" customHeight="1" spans="1:16">
      <c r="A10" s="83" t="s">
        <v>17</v>
      </c>
      <c r="B10" s="89">
        <v>29333</v>
      </c>
      <c r="C10" s="89">
        <v>40000</v>
      </c>
      <c r="D10" s="89">
        <v>37364</v>
      </c>
      <c r="E10" s="90">
        <f t="shared" si="3"/>
        <v>0.9341</v>
      </c>
      <c r="F10" s="91">
        <f t="shared" si="4"/>
        <v>8031</v>
      </c>
      <c r="G10" s="92">
        <f t="shared" si="5"/>
        <v>0.273787202127297</v>
      </c>
      <c r="H10" s="93"/>
      <c r="I10" s="99" t="s">
        <v>18</v>
      </c>
      <c r="J10" s="89">
        <v>56811</v>
      </c>
      <c r="K10" s="89">
        <v>50365</v>
      </c>
      <c r="L10" s="89">
        <v>54959</v>
      </c>
      <c r="M10" s="100">
        <f t="shared" si="0"/>
        <v>1.09121413680135</v>
      </c>
      <c r="N10" s="84">
        <f t="shared" si="1"/>
        <v>-1852</v>
      </c>
      <c r="O10" s="100">
        <f t="shared" si="2"/>
        <v>-0.032599320554118</v>
      </c>
      <c r="P10" s="101"/>
    </row>
    <row r="11" s="84" customFormat="1" ht="22" customHeight="1" spans="1:16">
      <c r="A11" s="94" t="s">
        <v>19</v>
      </c>
      <c r="B11" s="95">
        <f>B12+B13</f>
        <v>63707</v>
      </c>
      <c r="C11" s="95">
        <f>C12+C13</f>
        <v>69065</v>
      </c>
      <c r="D11" s="95">
        <f>D12+D13</f>
        <v>69065</v>
      </c>
      <c r="E11" s="90">
        <f t="shared" si="3"/>
        <v>1</v>
      </c>
      <c r="F11" s="91">
        <f t="shared" si="4"/>
        <v>5358</v>
      </c>
      <c r="G11" s="92">
        <f t="shared" si="5"/>
        <v>0.0841037876528482</v>
      </c>
      <c r="H11" s="93"/>
      <c r="I11" s="99"/>
      <c r="J11" s="89"/>
      <c r="K11" s="89"/>
      <c r="L11" s="89"/>
      <c r="M11" s="100" t="e">
        <f t="shared" ref="M11:M20" si="6">L11/K11</f>
        <v>#DIV/0!</v>
      </c>
      <c r="N11" s="84">
        <f t="shared" ref="N11:N20" si="7">L11-J11</f>
        <v>0</v>
      </c>
      <c r="O11" s="100" t="e">
        <f t="shared" ref="O11:O20" si="8">N11/J11</f>
        <v>#DIV/0!</v>
      </c>
      <c r="P11" s="101"/>
    </row>
    <row r="12" s="84" customFormat="1" ht="22" customHeight="1" spans="1:16">
      <c r="A12" s="83" t="s">
        <v>20</v>
      </c>
      <c r="B12" s="89">
        <v>56709</v>
      </c>
      <c r="C12" s="89">
        <v>50365</v>
      </c>
      <c r="D12" s="89">
        <v>50365</v>
      </c>
      <c r="E12" s="90">
        <f t="shared" si="3"/>
        <v>1</v>
      </c>
      <c r="F12" s="91">
        <f t="shared" si="4"/>
        <v>-6344</v>
      </c>
      <c r="G12" s="92">
        <f t="shared" si="5"/>
        <v>-0.111869368177891</v>
      </c>
      <c r="H12" s="93"/>
      <c r="I12" s="99" t="s">
        <v>21</v>
      </c>
      <c r="J12" s="89">
        <v>31169</v>
      </c>
      <c r="K12" s="89">
        <v>16965</v>
      </c>
      <c r="L12" s="89">
        <v>22056</v>
      </c>
      <c r="M12" s="100">
        <f t="shared" si="6"/>
        <v>1.3000884173298</v>
      </c>
      <c r="N12" s="84">
        <f t="shared" si="7"/>
        <v>-9113</v>
      </c>
      <c r="O12" s="100">
        <f t="shared" si="8"/>
        <v>-0.292373832975071</v>
      </c>
      <c r="P12" s="101"/>
    </row>
    <row r="13" s="84" customFormat="1" ht="22" customHeight="1" spans="1:16">
      <c r="A13" s="83" t="s">
        <v>22</v>
      </c>
      <c r="B13" s="89">
        <v>6998</v>
      </c>
      <c r="C13" s="89">
        <v>18700</v>
      </c>
      <c r="D13" s="89">
        <v>18700</v>
      </c>
      <c r="E13" s="90">
        <f t="shared" si="3"/>
        <v>1</v>
      </c>
      <c r="F13" s="91">
        <f t="shared" si="4"/>
        <v>11702</v>
      </c>
      <c r="G13" s="92">
        <f t="shared" si="5"/>
        <v>1.67219205487282</v>
      </c>
      <c r="H13" s="93"/>
      <c r="I13" s="102"/>
      <c r="J13" s="102"/>
      <c r="K13" s="102"/>
      <c r="L13" s="102"/>
      <c r="M13" s="100" t="e">
        <f t="shared" si="6"/>
        <v>#DIV/0!</v>
      </c>
      <c r="N13" s="84">
        <f t="shared" si="7"/>
        <v>0</v>
      </c>
      <c r="O13" s="100" t="e">
        <f t="shared" si="8"/>
        <v>#DIV/0!</v>
      </c>
      <c r="P13" s="101"/>
    </row>
    <row r="14" s="84" customFormat="1" ht="22" customHeight="1" spans="1:16">
      <c r="A14" s="83" t="s">
        <v>23</v>
      </c>
      <c r="B14" s="89">
        <f>B15+B16+B17</f>
        <v>47246</v>
      </c>
      <c r="C14" s="89">
        <f>C15+C16+C17</f>
        <v>52725</v>
      </c>
      <c r="D14" s="89">
        <f>D15+D16+D17</f>
        <v>50124</v>
      </c>
      <c r="E14" s="90">
        <f t="shared" si="3"/>
        <v>0.950668563300142</v>
      </c>
      <c r="F14" s="91">
        <f t="shared" si="4"/>
        <v>2878</v>
      </c>
      <c r="G14" s="92">
        <f t="shared" si="5"/>
        <v>0.0609152097532066</v>
      </c>
      <c r="H14" s="93"/>
      <c r="I14" s="89" t="s">
        <v>24</v>
      </c>
      <c r="J14" s="89">
        <f>J5+J7+J10+J12</f>
        <v>387620</v>
      </c>
      <c r="K14" s="89">
        <f>K5+K7+K10+K12</f>
        <v>371777</v>
      </c>
      <c r="L14" s="89">
        <f>L5+L7+L10+L12</f>
        <v>356782</v>
      </c>
      <c r="M14" s="100">
        <f t="shared" si="6"/>
        <v>0.959666681908779</v>
      </c>
      <c r="N14" s="84">
        <f t="shared" si="7"/>
        <v>-30838</v>
      </c>
      <c r="O14" s="100">
        <f t="shared" si="8"/>
        <v>-0.0795572983850163</v>
      </c>
      <c r="P14" s="101"/>
    </row>
    <row r="15" s="84" customFormat="1" ht="22" customHeight="1" spans="1:16">
      <c r="A15" s="83" t="s">
        <v>25</v>
      </c>
      <c r="B15" s="89">
        <v>420</v>
      </c>
      <c r="C15" s="89">
        <v>45673</v>
      </c>
      <c r="D15" s="89">
        <v>35962</v>
      </c>
      <c r="E15" s="90">
        <f t="shared" si="3"/>
        <v>0.787379852429225</v>
      </c>
      <c r="F15" s="91">
        <f t="shared" si="4"/>
        <v>35542</v>
      </c>
      <c r="G15" s="92">
        <f t="shared" si="5"/>
        <v>84.6238095238095</v>
      </c>
      <c r="H15" s="93"/>
      <c r="I15" s="102"/>
      <c r="J15" s="102"/>
      <c r="K15" s="102"/>
      <c r="L15" s="102"/>
      <c r="M15" s="100" t="e">
        <f t="shared" si="6"/>
        <v>#DIV/0!</v>
      </c>
      <c r="N15" s="84">
        <f t="shared" si="7"/>
        <v>0</v>
      </c>
      <c r="O15" s="100" t="e">
        <f t="shared" si="8"/>
        <v>#DIV/0!</v>
      </c>
      <c r="P15" s="101"/>
    </row>
    <row r="16" s="84" customFormat="1" ht="22" customHeight="1" spans="1:16">
      <c r="A16" s="83" t="s">
        <v>26</v>
      </c>
      <c r="B16" s="89">
        <v>34854</v>
      </c>
      <c r="C16" s="89"/>
      <c r="D16" s="89"/>
      <c r="E16" s="90" t="e">
        <f t="shared" si="3"/>
        <v>#DIV/0!</v>
      </c>
      <c r="F16" s="91">
        <f t="shared" si="4"/>
        <v>-34854</v>
      </c>
      <c r="G16" s="92">
        <f t="shared" si="5"/>
        <v>-1</v>
      </c>
      <c r="H16" s="93"/>
      <c r="I16" s="102"/>
      <c r="J16" s="102"/>
      <c r="K16" s="102"/>
      <c r="L16" s="102"/>
      <c r="M16" s="100" t="e">
        <f t="shared" si="6"/>
        <v>#DIV/0!</v>
      </c>
      <c r="N16" s="84">
        <f t="shared" si="7"/>
        <v>0</v>
      </c>
      <c r="O16" s="100" t="e">
        <f t="shared" si="8"/>
        <v>#DIV/0!</v>
      </c>
      <c r="P16" s="101"/>
    </row>
    <row r="17" s="84" customFormat="1" ht="22" customHeight="1" spans="1:16">
      <c r="A17" s="83" t="s">
        <v>27</v>
      </c>
      <c r="B17" s="89">
        <v>11972</v>
      </c>
      <c r="C17" s="89">
        <v>7052</v>
      </c>
      <c r="D17" s="89">
        <v>14162</v>
      </c>
      <c r="E17" s="90">
        <f t="shared" si="3"/>
        <v>2.00822461712989</v>
      </c>
      <c r="F17" s="91">
        <f t="shared" si="4"/>
        <v>2190</v>
      </c>
      <c r="G17" s="92">
        <f t="shared" si="5"/>
        <v>0.182926829268293</v>
      </c>
      <c r="H17" s="93"/>
      <c r="I17" s="89"/>
      <c r="J17" s="89"/>
      <c r="K17" s="89"/>
      <c r="L17" s="89"/>
      <c r="M17" s="100" t="e">
        <f t="shared" si="6"/>
        <v>#DIV/0!</v>
      </c>
      <c r="N17" s="84">
        <f t="shared" si="7"/>
        <v>0</v>
      </c>
      <c r="O17" s="100" t="e">
        <f t="shared" si="8"/>
        <v>#DIV/0!</v>
      </c>
      <c r="P17" s="101"/>
    </row>
    <row r="18" s="84" customFormat="1" ht="22" customHeight="1" spans="1:16">
      <c r="A18" s="83" t="s">
        <v>28</v>
      </c>
      <c r="B18" s="89">
        <v>27382</v>
      </c>
      <c r="C18" s="89">
        <v>31169</v>
      </c>
      <c r="D18" s="89">
        <v>31169</v>
      </c>
      <c r="E18" s="90">
        <f t="shared" si="3"/>
        <v>1</v>
      </c>
      <c r="F18" s="91">
        <f t="shared" si="4"/>
        <v>3787</v>
      </c>
      <c r="G18" s="92">
        <f t="shared" si="5"/>
        <v>0.138302534511723</v>
      </c>
      <c r="H18" s="93"/>
      <c r="I18" s="102"/>
      <c r="J18" s="102"/>
      <c r="K18" s="102"/>
      <c r="L18" s="102"/>
      <c r="M18" s="100" t="e">
        <f t="shared" si="6"/>
        <v>#DIV/0!</v>
      </c>
      <c r="N18" s="84">
        <f t="shared" si="7"/>
        <v>0</v>
      </c>
      <c r="O18" s="100" t="e">
        <f t="shared" si="8"/>
        <v>#DIV/0!</v>
      </c>
      <c r="P18" s="101"/>
    </row>
    <row r="19" s="84" customFormat="1" ht="22" customHeight="1" spans="1:16">
      <c r="A19" s="83" t="s">
        <v>29</v>
      </c>
      <c r="B19" s="89">
        <v>52853</v>
      </c>
      <c r="C19" s="89">
        <v>57822</v>
      </c>
      <c r="D19" s="89">
        <v>57822</v>
      </c>
      <c r="E19" s="90">
        <f t="shared" si="3"/>
        <v>1</v>
      </c>
      <c r="F19" s="91">
        <f t="shared" si="4"/>
        <v>4969</v>
      </c>
      <c r="G19" s="92">
        <f t="shared" si="5"/>
        <v>0.0940154768887291</v>
      </c>
      <c r="H19" s="93"/>
      <c r="I19" s="83" t="s">
        <v>30</v>
      </c>
      <c r="J19" s="95">
        <v>57822</v>
      </c>
      <c r="K19" s="95">
        <v>52716</v>
      </c>
      <c r="L19" s="95">
        <v>48193</v>
      </c>
      <c r="M19" s="100">
        <f t="shared" si="6"/>
        <v>0.914200622201988</v>
      </c>
      <c r="N19" s="84">
        <f t="shared" si="7"/>
        <v>-9629</v>
      </c>
      <c r="O19" s="100">
        <f t="shared" si="8"/>
        <v>-0.166528311023486</v>
      </c>
      <c r="P19" s="101"/>
    </row>
    <row r="20" s="84" customFormat="1" ht="22" customHeight="1" spans="1:16">
      <c r="A20" s="96" t="s">
        <v>31</v>
      </c>
      <c r="B20" s="89">
        <f>B5+B8+B11+B14+B18+B19</f>
        <v>445442</v>
      </c>
      <c r="C20" s="89">
        <f>C5+C8+C11+C14+C18+C19</f>
        <v>424493</v>
      </c>
      <c r="D20" s="89">
        <f>D5+D8+D11+D14+D18+D19</f>
        <v>404975</v>
      </c>
      <c r="E20" s="90">
        <f t="shared" si="3"/>
        <v>0.954020443211078</v>
      </c>
      <c r="F20" s="91">
        <f t="shared" si="4"/>
        <v>-40467</v>
      </c>
      <c r="G20" s="92">
        <f t="shared" si="5"/>
        <v>-0.0908468442580628</v>
      </c>
      <c r="H20" s="93"/>
      <c r="I20" s="89" t="s">
        <v>32</v>
      </c>
      <c r="J20" s="89">
        <f>J5+J7+J10+J12+J19</f>
        <v>445442</v>
      </c>
      <c r="K20" s="89">
        <f>K5+K7+K10+K12+K19</f>
        <v>424493</v>
      </c>
      <c r="L20" s="89">
        <f>L5+L7+L10+L12+L19</f>
        <v>404975</v>
      </c>
      <c r="M20" s="100">
        <f t="shared" si="6"/>
        <v>0.954020443211078</v>
      </c>
      <c r="N20" s="84">
        <f t="shared" si="7"/>
        <v>-40467</v>
      </c>
      <c r="O20" s="100">
        <f t="shared" si="8"/>
        <v>-0.0908468442580628</v>
      </c>
      <c r="P20" s="101"/>
    </row>
    <row r="21" customHeight="1" spans="11:11">
      <c r="K21" s="50"/>
    </row>
    <row r="22" customHeight="1" spans="5:14">
      <c r="E22" s="50"/>
      <c r="F22" s="50"/>
      <c r="K22" s="50"/>
      <c r="L22" s="103"/>
      <c r="M22" s="50"/>
      <c r="N22" s="50"/>
    </row>
    <row r="23" customHeight="1" spans="11:12">
      <c r="K23" s="50"/>
      <c r="L23" s="30" t="e">
        <f>L19+'[1]2024年政府性基金预算'!K17+'[2]2024年国有资本经营'!F11</f>
        <v>#REF!</v>
      </c>
    </row>
    <row r="24" customHeight="1" spans="11:12">
      <c r="K24" s="50"/>
      <c r="L24" s="30" t="e">
        <f>L22-L23</f>
        <v>#REF!</v>
      </c>
    </row>
    <row r="25" customHeight="1" spans="11:11">
      <c r="K25" s="50"/>
    </row>
  </sheetData>
  <mergeCells count="1">
    <mergeCell ref="A2:L2"/>
  </mergeCells>
  <printOptions horizontalCentered="1"/>
  <pageMargins left="0.786805555555556" right="0.786805555555556" top="0.786805555555556" bottom="0.786805555555556" header="0.236111111111111" footer="0.511805555555556"/>
  <pageSetup paperSize="9" scale="90" firstPageNumber="13" fitToHeight="0" orientation="landscape" useFirstPageNumber="1" horizontalDpi="600"/>
  <headerFooter alignWithMargins="0" scaleWithDoc="0">
    <oddFooter>&amp;C&amp;"仿宋_GB2312"&amp;14-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26"/>
  <sheetViews>
    <sheetView showZeros="0" workbookViewId="0">
      <selection activeCell="A4" sqref="A4:A5"/>
    </sheetView>
  </sheetViews>
  <sheetFormatPr defaultColWidth="17.625" defaultRowHeight="14.25" outlineLevelCol="5"/>
  <cols>
    <col min="1" max="1" width="47.375" style="30" customWidth="1"/>
    <col min="2" max="2" width="29.75" style="30" customWidth="1"/>
    <col min="3" max="3" width="26.5" style="30" customWidth="1"/>
    <col min="4" max="4" width="27.125" style="30" customWidth="1"/>
    <col min="5" max="16384" width="17.625" style="30"/>
  </cols>
  <sheetData>
    <row r="1" ht="20.25" spans="1:1">
      <c r="A1" s="31" t="s">
        <v>33</v>
      </c>
    </row>
    <row r="2" ht="26.25" spans="1:6">
      <c r="A2" s="32" t="s">
        <v>34</v>
      </c>
      <c r="B2" s="32"/>
      <c r="C2" s="32"/>
      <c r="D2" s="32"/>
      <c r="E2" s="69"/>
      <c r="F2" s="69"/>
    </row>
    <row r="3" spans="1:4">
      <c r="A3" s="70" t="s">
        <v>35</v>
      </c>
      <c r="B3" s="70"/>
      <c r="C3" s="70"/>
      <c r="D3" s="71" t="s">
        <v>3</v>
      </c>
    </row>
    <row r="4" ht="19" customHeight="1" spans="1:4">
      <c r="A4" s="72" t="s">
        <v>36</v>
      </c>
      <c r="B4" s="73" t="s">
        <v>37</v>
      </c>
      <c r="C4" s="73" t="s">
        <v>38</v>
      </c>
      <c r="D4" s="74" t="s">
        <v>39</v>
      </c>
    </row>
    <row r="5" ht="18" customHeight="1" spans="1:4">
      <c r="A5" s="75"/>
      <c r="B5" s="73" t="s">
        <v>40</v>
      </c>
      <c r="C5" s="73" t="s">
        <v>40</v>
      </c>
      <c r="D5" s="76"/>
    </row>
    <row r="6" ht="18" customHeight="1" spans="1:4">
      <c r="A6" s="77" t="s">
        <v>41</v>
      </c>
      <c r="B6" s="78">
        <f>SUM(B7:B19)</f>
        <v>31159</v>
      </c>
      <c r="C6" s="78">
        <f>SUM(C7:C19)</f>
        <v>29352</v>
      </c>
      <c r="D6" s="79">
        <f>(C6-B6)/B6*100</f>
        <v>-5.7992875252736</v>
      </c>
    </row>
    <row r="7" ht="18" customHeight="1" spans="1:4">
      <c r="A7" s="80" t="s">
        <v>42</v>
      </c>
      <c r="B7" s="81">
        <v>13653</v>
      </c>
      <c r="C7" s="81">
        <v>12388</v>
      </c>
      <c r="D7" s="82">
        <f>(C7-B7)/B7*100</f>
        <v>-9.26536292389951</v>
      </c>
    </row>
    <row r="8" ht="18" customHeight="1" spans="1:4">
      <c r="A8" s="80" t="s">
        <v>43</v>
      </c>
      <c r="B8" s="81">
        <v>2941</v>
      </c>
      <c r="C8" s="81">
        <v>3456</v>
      </c>
      <c r="D8" s="82">
        <f t="shared" ref="D8:D26" si="0">(C8-B8)/B8*100</f>
        <v>17.5110506630398</v>
      </c>
    </row>
    <row r="9" ht="18" customHeight="1" spans="1:4">
      <c r="A9" s="80" t="s">
        <v>44</v>
      </c>
      <c r="B9" s="81">
        <v>914</v>
      </c>
      <c r="C9" s="81">
        <v>986</v>
      </c>
      <c r="D9" s="82">
        <f t="shared" si="0"/>
        <v>7.87746170678337</v>
      </c>
    </row>
    <row r="10" ht="18" customHeight="1" spans="1:4">
      <c r="A10" s="80" t="s">
        <v>45</v>
      </c>
      <c r="B10" s="81">
        <v>750</v>
      </c>
      <c r="C10" s="81">
        <v>790</v>
      </c>
      <c r="D10" s="82">
        <f t="shared" si="0"/>
        <v>5.33333333333333</v>
      </c>
    </row>
    <row r="11" ht="18" customHeight="1" spans="1:4">
      <c r="A11" s="80" t="s">
        <v>46</v>
      </c>
      <c r="B11" s="81">
        <v>1921</v>
      </c>
      <c r="C11" s="81">
        <v>1854</v>
      </c>
      <c r="D11" s="82">
        <f t="shared" si="0"/>
        <v>-3.48776678813118</v>
      </c>
    </row>
    <row r="12" ht="18" customHeight="1" spans="1:4">
      <c r="A12" s="80" t="s">
        <v>47</v>
      </c>
      <c r="B12" s="81">
        <v>3570</v>
      </c>
      <c r="C12" s="81">
        <v>2968</v>
      </c>
      <c r="D12" s="82">
        <f t="shared" si="0"/>
        <v>-16.8627450980392</v>
      </c>
    </row>
    <row r="13" ht="18" customHeight="1" spans="1:4">
      <c r="A13" s="80" t="s">
        <v>48</v>
      </c>
      <c r="B13" s="81">
        <v>1396</v>
      </c>
      <c r="C13" s="81">
        <v>673</v>
      </c>
      <c r="D13" s="82">
        <f t="shared" si="0"/>
        <v>-51.7908309455587</v>
      </c>
    </row>
    <row r="14" ht="18" customHeight="1" spans="1:4">
      <c r="A14" s="80" t="s">
        <v>49</v>
      </c>
      <c r="B14" s="81">
        <v>1555</v>
      </c>
      <c r="C14" s="81">
        <v>1463</v>
      </c>
      <c r="D14" s="82">
        <f t="shared" si="0"/>
        <v>-5.91639871382637</v>
      </c>
    </row>
    <row r="15" ht="18" customHeight="1" spans="1:4">
      <c r="A15" s="80" t="s">
        <v>50</v>
      </c>
      <c r="B15" s="81">
        <v>1116</v>
      </c>
      <c r="C15" s="81">
        <v>299</v>
      </c>
      <c r="D15" s="82">
        <f t="shared" si="0"/>
        <v>-73.2078853046595</v>
      </c>
    </row>
    <row r="16" ht="18" customHeight="1" spans="1:4">
      <c r="A16" s="80" t="s">
        <v>51</v>
      </c>
      <c r="B16" s="81">
        <v>1188</v>
      </c>
      <c r="C16" s="81">
        <v>1059</v>
      </c>
      <c r="D16" s="82">
        <f t="shared" si="0"/>
        <v>-10.8585858585859</v>
      </c>
    </row>
    <row r="17" ht="18" customHeight="1" spans="1:4">
      <c r="A17" s="80" t="s">
        <v>52</v>
      </c>
      <c r="B17" s="81">
        <v>158</v>
      </c>
      <c r="C17" s="81">
        <v>208</v>
      </c>
      <c r="D17" s="82">
        <f t="shared" si="0"/>
        <v>31.6455696202532</v>
      </c>
    </row>
    <row r="18" ht="18" customHeight="1" spans="1:4">
      <c r="A18" s="80" t="s">
        <v>53</v>
      </c>
      <c r="B18" s="81">
        <v>1918</v>
      </c>
      <c r="C18" s="81">
        <v>3136</v>
      </c>
      <c r="D18" s="82">
        <f t="shared" si="0"/>
        <v>63.5036496350365</v>
      </c>
    </row>
    <row r="19" ht="18" customHeight="1" spans="1:4">
      <c r="A19" s="80" t="s">
        <v>54</v>
      </c>
      <c r="B19" s="81">
        <v>79</v>
      </c>
      <c r="C19" s="81">
        <v>72</v>
      </c>
      <c r="D19" s="82">
        <f t="shared" si="0"/>
        <v>-8.86075949367089</v>
      </c>
    </row>
    <row r="20" ht="18" customHeight="1" spans="1:4">
      <c r="A20" s="77" t="s">
        <v>55</v>
      </c>
      <c r="B20" s="78">
        <f>SUM(B21:B25)</f>
        <v>72900</v>
      </c>
      <c r="C20" s="78">
        <f>SUM(C21:C25)</f>
        <v>30007</v>
      </c>
      <c r="D20" s="79">
        <f t="shared" si="0"/>
        <v>-58.838134430727</v>
      </c>
    </row>
    <row r="21" ht="18" customHeight="1" spans="1:4">
      <c r="A21" s="80" t="s">
        <v>56</v>
      </c>
      <c r="B21" s="81">
        <v>2971</v>
      </c>
      <c r="C21" s="81">
        <v>3016</v>
      </c>
      <c r="D21" s="82">
        <f t="shared" si="0"/>
        <v>1.51464153483676</v>
      </c>
    </row>
    <row r="22" ht="18" customHeight="1" spans="1:4">
      <c r="A22" s="80" t="s">
        <v>57</v>
      </c>
      <c r="B22" s="81">
        <v>1420</v>
      </c>
      <c r="C22" s="81">
        <v>6126</v>
      </c>
      <c r="D22" s="82">
        <f t="shared" si="0"/>
        <v>331.408450704225</v>
      </c>
    </row>
    <row r="23" ht="18" customHeight="1" spans="1:4">
      <c r="A23" s="80" t="s">
        <v>58</v>
      </c>
      <c r="B23" s="81">
        <v>13488</v>
      </c>
      <c r="C23" s="81">
        <v>3787</v>
      </c>
      <c r="D23" s="82">
        <f t="shared" si="0"/>
        <v>-71.9231909845789</v>
      </c>
    </row>
    <row r="24" ht="18" customHeight="1" spans="1:4">
      <c r="A24" s="83" t="s">
        <v>59</v>
      </c>
      <c r="B24" s="81">
        <v>54442</v>
      </c>
      <c r="C24" s="81">
        <v>16748</v>
      </c>
      <c r="D24" s="82">
        <f t="shared" si="0"/>
        <v>-69.2369861503986</v>
      </c>
    </row>
    <row r="25" ht="18" customHeight="1" spans="1:4">
      <c r="A25" s="80" t="s">
        <v>60</v>
      </c>
      <c r="B25" s="81">
        <v>579</v>
      </c>
      <c r="C25" s="81">
        <v>330</v>
      </c>
      <c r="D25" s="82">
        <f t="shared" si="0"/>
        <v>-43.0051813471503</v>
      </c>
    </row>
    <row r="26" ht="18" customHeight="1" spans="1:4">
      <c r="A26" s="78" t="s">
        <v>61</v>
      </c>
      <c r="B26" s="78">
        <f>B6+B20</f>
        <v>104059</v>
      </c>
      <c r="C26" s="78">
        <f>C6+C20</f>
        <v>59359</v>
      </c>
      <c r="D26" s="79">
        <f t="shared" si="0"/>
        <v>-42.9563997347659</v>
      </c>
    </row>
  </sheetData>
  <mergeCells count="3">
    <mergeCell ref="A2:D2"/>
    <mergeCell ref="A4:A5"/>
    <mergeCell ref="D4:D5"/>
  </mergeCells>
  <printOptions horizontalCentered="1"/>
  <pageMargins left="0.786805555555556" right="0.786805555555556" top="0.786805555555556" bottom="0.786805555555556" header="0.236111111111111" footer="0.511805555555556"/>
  <pageSetup paperSize="9" scale="92" firstPageNumber="14" fitToHeight="0" orientation="landscape" useFirstPageNumber="1" horizontalDpi="600"/>
  <headerFooter alignWithMargins="0" scaleWithDoc="0">
    <oddFooter>&amp;C&amp;"仿宋_GB2312"&amp;14-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27"/>
  <sheetViews>
    <sheetView showZeros="0" workbookViewId="0">
      <selection activeCell="B18" sqref="B18"/>
    </sheetView>
  </sheetViews>
  <sheetFormatPr defaultColWidth="18.375" defaultRowHeight="24.95" customHeight="1" outlineLevelCol="3"/>
  <cols>
    <col min="1" max="1" width="47.625" style="54" customWidth="1"/>
    <col min="2" max="2" width="31.875" style="30" customWidth="1"/>
    <col min="3" max="3" width="26.375" style="30" customWidth="1"/>
    <col min="4" max="4" width="27.75" style="30" customWidth="1"/>
    <col min="5" max="16384" width="18.375" style="30"/>
  </cols>
  <sheetData>
    <row r="1" ht="22" customHeight="1" spans="1:1">
      <c r="A1" s="55" t="s">
        <v>62</v>
      </c>
    </row>
    <row r="2" ht="22" customHeight="1" spans="1:4">
      <c r="A2" s="56" t="s">
        <v>63</v>
      </c>
      <c r="B2" s="32"/>
      <c r="C2" s="32"/>
      <c r="D2" s="32"/>
    </row>
    <row r="3" ht="16" customHeight="1" spans="1:4">
      <c r="A3" s="57" t="s">
        <v>64</v>
      </c>
      <c r="B3" s="57"/>
      <c r="C3" s="57"/>
      <c r="D3" s="58" t="s">
        <v>3</v>
      </c>
    </row>
    <row r="4" s="53" customFormat="1" ht="33" customHeight="1" spans="1:4">
      <c r="A4" s="59" t="s">
        <v>4</v>
      </c>
      <c r="B4" s="60" t="s">
        <v>5</v>
      </c>
      <c r="C4" s="60" t="s">
        <v>7</v>
      </c>
      <c r="D4" s="60" t="s">
        <v>65</v>
      </c>
    </row>
    <row r="5" ht="18" customHeight="1" spans="1:4">
      <c r="A5" s="61" t="s">
        <v>66</v>
      </c>
      <c r="B5" s="62">
        <v>29527</v>
      </c>
      <c r="C5" s="62">
        <v>28363</v>
      </c>
      <c r="D5" s="63">
        <f>IFERROR((C5-B5)/B5*100,"")</f>
        <v>-3.94215463812781</v>
      </c>
    </row>
    <row r="6" ht="18" customHeight="1" spans="1:4">
      <c r="A6" s="61" t="s">
        <v>67</v>
      </c>
      <c r="B6" s="62">
        <v>385</v>
      </c>
      <c r="C6" s="62">
        <v>181</v>
      </c>
      <c r="D6" s="63">
        <f t="shared" ref="D5:D26" si="0">IFERROR((C6-B6)/B6*100,"")</f>
        <v>-52.987012987013</v>
      </c>
    </row>
    <row r="7" ht="18" customHeight="1" spans="1:4">
      <c r="A7" s="61" t="s">
        <v>68</v>
      </c>
      <c r="B7" s="62">
        <v>13560</v>
      </c>
      <c r="C7" s="62">
        <v>10952</v>
      </c>
      <c r="D7" s="63">
        <f t="shared" si="0"/>
        <v>-19.2330383480826</v>
      </c>
    </row>
    <row r="8" ht="18" customHeight="1" spans="1:4">
      <c r="A8" s="61" t="s">
        <v>69</v>
      </c>
      <c r="B8" s="62">
        <v>31186</v>
      </c>
      <c r="C8" s="62">
        <v>31268</v>
      </c>
      <c r="D8" s="63">
        <f t="shared" si="0"/>
        <v>0.262938498043994</v>
      </c>
    </row>
    <row r="9" ht="18" customHeight="1" spans="1:4">
      <c r="A9" s="61" t="s">
        <v>70</v>
      </c>
      <c r="B9" s="62">
        <v>7757</v>
      </c>
      <c r="C9" s="62">
        <v>7486</v>
      </c>
      <c r="D9" s="63">
        <f t="shared" si="0"/>
        <v>-3.49361866701044</v>
      </c>
    </row>
    <row r="10" ht="18" customHeight="1" spans="1:4">
      <c r="A10" s="61" t="s">
        <v>71</v>
      </c>
      <c r="B10" s="62">
        <v>5306</v>
      </c>
      <c r="C10" s="62">
        <v>5080</v>
      </c>
      <c r="D10" s="63">
        <f t="shared" si="0"/>
        <v>-4.25932906143988</v>
      </c>
    </row>
    <row r="11" ht="18" customHeight="1" spans="1:4">
      <c r="A11" s="61" t="s">
        <v>72</v>
      </c>
      <c r="B11" s="62">
        <v>41369</v>
      </c>
      <c r="C11" s="62">
        <v>42024</v>
      </c>
      <c r="D11" s="63">
        <f t="shared" si="0"/>
        <v>1.58331117503445</v>
      </c>
    </row>
    <row r="12" ht="18" customHeight="1" spans="1:4">
      <c r="A12" s="61" t="s">
        <v>73</v>
      </c>
      <c r="B12" s="62">
        <v>22663</v>
      </c>
      <c r="C12" s="62">
        <v>16291</v>
      </c>
      <c r="D12" s="63">
        <f t="shared" si="0"/>
        <v>-28.1163129329745</v>
      </c>
    </row>
    <row r="13" ht="18" customHeight="1" spans="1:4">
      <c r="A13" s="61" t="s">
        <v>74</v>
      </c>
      <c r="B13" s="62">
        <v>10989</v>
      </c>
      <c r="C13" s="62">
        <v>7506</v>
      </c>
      <c r="D13" s="63">
        <f t="shared" si="0"/>
        <v>-31.6953316953317</v>
      </c>
    </row>
    <row r="14" ht="18" customHeight="1" spans="1:4">
      <c r="A14" s="61" t="s">
        <v>75</v>
      </c>
      <c r="B14" s="62">
        <v>24605</v>
      </c>
      <c r="C14" s="62">
        <v>23119</v>
      </c>
      <c r="D14" s="63">
        <f t="shared" si="0"/>
        <v>-6.03942288152814</v>
      </c>
    </row>
    <row r="15" ht="18" customHeight="1" spans="1:4">
      <c r="A15" s="61" t="s">
        <v>76</v>
      </c>
      <c r="B15" s="62">
        <v>47865</v>
      </c>
      <c r="C15" s="62">
        <v>50256</v>
      </c>
      <c r="D15" s="63">
        <f t="shared" si="0"/>
        <v>4.99529927922281</v>
      </c>
    </row>
    <row r="16" ht="18" customHeight="1" spans="1:4">
      <c r="A16" s="61" t="s">
        <v>77</v>
      </c>
      <c r="B16" s="62">
        <v>8420</v>
      </c>
      <c r="C16" s="62">
        <v>8932</v>
      </c>
      <c r="D16" s="63">
        <f t="shared" si="0"/>
        <v>6.08076009501188</v>
      </c>
    </row>
    <row r="17" ht="18" customHeight="1" spans="1:4">
      <c r="A17" s="61" t="s">
        <v>78</v>
      </c>
      <c r="B17" s="62">
        <v>2791</v>
      </c>
      <c r="C17" s="62">
        <v>2158</v>
      </c>
      <c r="D17" s="63">
        <f t="shared" si="0"/>
        <v>-22.6800429953422</v>
      </c>
    </row>
    <row r="18" ht="18" customHeight="1" spans="1:4">
      <c r="A18" s="61" t="s">
        <v>79</v>
      </c>
      <c r="B18" s="62">
        <v>2105</v>
      </c>
      <c r="C18" s="62">
        <v>2855</v>
      </c>
      <c r="D18" s="63">
        <f t="shared" si="0"/>
        <v>35.6294536817102</v>
      </c>
    </row>
    <row r="19" ht="18" customHeight="1" spans="1:4">
      <c r="A19" s="61" t="s">
        <v>80</v>
      </c>
      <c r="B19" s="62">
        <v>82</v>
      </c>
      <c r="C19" s="62">
        <v>15</v>
      </c>
      <c r="D19" s="63">
        <f t="shared" si="0"/>
        <v>-81.7073170731707</v>
      </c>
    </row>
    <row r="20" ht="18" customHeight="1" spans="1:4">
      <c r="A20" s="61" t="s">
        <v>81</v>
      </c>
      <c r="B20" s="62">
        <v>5090</v>
      </c>
      <c r="C20" s="62">
        <v>4156</v>
      </c>
      <c r="D20" s="63">
        <f t="shared" si="0"/>
        <v>-18.3497053045187</v>
      </c>
    </row>
    <row r="21" ht="18" customHeight="1" spans="1:4">
      <c r="A21" s="61" t="s">
        <v>82</v>
      </c>
      <c r="B21" s="62">
        <v>17680</v>
      </c>
      <c r="C21" s="62">
        <v>15398</v>
      </c>
      <c r="D21" s="63">
        <f t="shared" si="0"/>
        <v>-12.9072398190045</v>
      </c>
    </row>
    <row r="22" ht="18" customHeight="1" spans="1:4">
      <c r="A22" s="61" t="s">
        <v>83</v>
      </c>
      <c r="B22" s="62">
        <v>1605</v>
      </c>
      <c r="C22" s="62">
        <v>4801</v>
      </c>
      <c r="D22" s="63">
        <f t="shared" si="0"/>
        <v>199.127725856698</v>
      </c>
    </row>
    <row r="23" ht="18" customHeight="1" spans="1:4">
      <c r="A23" s="61" t="s">
        <v>84</v>
      </c>
      <c r="B23" s="62">
        <v>2571</v>
      </c>
      <c r="C23" s="62">
        <v>3583</v>
      </c>
      <c r="D23" s="63">
        <f t="shared" si="0"/>
        <v>39.3621159082069</v>
      </c>
    </row>
    <row r="24" ht="18" customHeight="1" spans="1:4">
      <c r="A24" s="61" t="s">
        <v>85</v>
      </c>
      <c r="B24" s="62">
        <v>2007</v>
      </c>
      <c r="C24" s="62">
        <v>63</v>
      </c>
      <c r="D24" s="63">
        <f t="shared" si="0"/>
        <v>-96.8609865470852</v>
      </c>
    </row>
    <row r="25" ht="18" customHeight="1" spans="1:4">
      <c r="A25" s="61" t="s">
        <v>86</v>
      </c>
      <c r="B25" s="64">
        <v>9551</v>
      </c>
      <c r="C25" s="64">
        <v>8565</v>
      </c>
      <c r="D25" s="65">
        <f t="shared" si="0"/>
        <v>-10.3235263323212</v>
      </c>
    </row>
    <row r="26" ht="18" customHeight="1" spans="1:4">
      <c r="A26" s="66" t="s">
        <v>87</v>
      </c>
      <c r="B26" s="67">
        <f>SUM(B5:B25)</f>
        <v>287114</v>
      </c>
      <c r="C26" s="67">
        <f>SUM(C5:C25)</f>
        <v>273052</v>
      </c>
      <c r="D26" s="68">
        <f t="shared" si="0"/>
        <v>-4.89770613763174</v>
      </c>
    </row>
    <row r="27" ht="36" customHeight="1" spans="1:4">
      <c r="A27" s="29"/>
      <c r="B27" s="29"/>
      <c r="C27" s="29"/>
      <c r="D27" s="29"/>
    </row>
  </sheetData>
  <mergeCells count="2">
    <mergeCell ref="A2:D2"/>
    <mergeCell ref="A27:D27"/>
  </mergeCells>
  <printOptions horizontalCentered="1"/>
  <pageMargins left="0.786805555555556" right="0.786805555555556" top="0.786805555555556" bottom="0.786805555555556" header="0.236111111111111" footer="0.511805555555556"/>
  <pageSetup paperSize="9" scale="90" firstPageNumber="15" fitToHeight="0" orientation="landscape" useFirstPageNumber="1" horizontalDpi="600"/>
  <headerFooter alignWithMargins="0" scaleWithDoc="0">
    <oddFooter>&amp;C&amp;"仿宋_GB2312"&amp;14-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20"/>
  <sheetViews>
    <sheetView showZeros="0" workbookViewId="0">
      <selection activeCell="H10" sqref="H10"/>
    </sheetView>
  </sheetViews>
  <sheetFormatPr defaultColWidth="18.875" defaultRowHeight="14.25"/>
  <cols>
    <col min="1" max="1" width="29.75" customWidth="1"/>
    <col min="2" max="2" width="12.25" customWidth="1"/>
    <col min="3" max="3" width="12" customWidth="1"/>
    <col min="4" max="4" width="12.25" customWidth="1"/>
    <col min="5" max="7" width="9.125" hidden="1" customWidth="1" outlineLevel="1"/>
    <col min="8" max="8" width="31.75" customWidth="1" collapsed="1"/>
    <col min="9" max="9" width="11.25" customWidth="1"/>
    <col min="10" max="10" width="12.875" customWidth="1"/>
    <col min="11" max="11" width="12.25" customWidth="1"/>
    <col min="12" max="12" width="18.875" style="42" hidden="1" customWidth="1" outlineLevel="1"/>
    <col min="13" max="13" width="18.875" hidden="1" customWidth="1" outlineLevel="1"/>
    <col min="14" max="14" width="18.875" style="42" hidden="1" customWidth="1" outlineLevel="1"/>
    <col min="15" max="15" width="18.875" collapsed="1"/>
  </cols>
  <sheetData>
    <row r="1" s="30" customFormat="1" ht="20.25" spans="1:14">
      <c r="A1" s="31" t="s">
        <v>88</v>
      </c>
      <c r="B1" s="31"/>
      <c r="L1" s="50"/>
      <c r="N1" s="51"/>
    </row>
    <row r="2" s="30" customFormat="1" ht="34" customHeight="1" spans="1:14">
      <c r="A2" s="32" t="s">
        <v>89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50"/>
      <c r="N2" s="51"/>
    </row>
    <row r="3" s="30" customFormat="1" ht="24" customHeight="1" spans="1:14">
      <c r="A3" s="33" t="s">
        <v>90</v>
      </c>
      <c r="B3" s="33"/>
      <c r="C3" s="33"/>
      <c r="D3" s="33"/>
      <c r="E3" s="33"/>
      <c r="F3" s="33"/>
      <c r="G3" s="33"/>
      <c r="H3" s="33"/>
      <c r="I3" s="34" t="s">
        <v>3</v>
      </c>
      <c r="J3" s="34"/>
      <c r="K3" s="34"/>
      <c r="L3" s="50"/>
      <c r="N3" s="51"/>
    </row>
    <row r="4" ht="41" customHeight="1" spans="1:11">
      <c r="A4" s="36" t="s">
        <v>4</v>
      </c>
      <c r="B4" s="36" t="s">
        <v>5</v>
      </c>
      <c r="C4" s="35" t="s">
        <v>6</v>
      </c>
      <c r="D4" s="36" t="s">
        <v>7</v>
      </c>
      <c r="E4" s="36"/>
      <c r="F4" s="36"/>
      <c r="G4" s="36"/>
      <c r="H4" s="36" t="s">
        <v>4</v>
      </c>
      <c r="I4" s="36" t="s">
        <v>5</v>
      </c>
      <c r="J4" s="35" t="s">
        <v>6</v>
      </c>
      <c r="K4" s="36" t="s">
        <v>7</v>
      </c>
    </row>
    <row r="5" ht="25" customHeight="1" spans="1:14">
      <c r="A5" s="43" t="s">
        <v>91</v>
      </c>
      <c r="B5" s="44"/>
      <c r="C5" s="44"/>
      <c r="D5" s="44"/>
      <c r="E5" s="45" t="e">
        <f t="shared" ref="E5:E11" si="0">D5/C5</f>
        <v>#DIV/0!</v>
      </c>
      <c r="F5" s="44">
        <f t="shared" ref="F5:F12" si="1">D5-B5</f>
        <v>0</v>
      </c>
      <c r="G5" s="45" t="e">
        <f t="shared" ref="G5:G11" si="2">F5/B5</f>
        <v>#DIV/0!</v>
      </c>
      <c r="H5" s="43" t="s">
        <v>92</v>
      </c>
      <c r="I5" s="44">
        <v>11</v>
      </c>
      <c r="J5" s="44"/>
      <c r="K5" s="44"/>
      <c r="L5" s="42" t="e">
        <f>K5/J5</f>
        <v>#DIV/0!</v>
      </c>
      <c r="M5">
        <f>K5-I5</f>
        <v>-11</v>
      </c>
      <c r="N5" s="42">
        <f>M5/I5</f>
        <v>-1</v>
      </c>
    </row>
    <row r="6" ht="25" customHeight="1" spans="1:14">
      <c r="A6" s="46" t="s">
        <v>93</v>
      </c>
      <c r="B6" s="44">
        <v>22401</v>
      </c>
      <c r="C6" s="44">
        <v>40000</v>
      </c>
      <c r="D6" s="44">
        <v>31835</v>
      </c>
      <c r="E6" s="45">
        <f t="shared" si="0"/>
        <v>0.795875</v>
      </c>
      <c r="F6" s="44">
        <f t="shared" si="1"/>
        <v>9434</v>
      </c>
      <c r="G6" s="45">
        <f t="shared" si="2"/>
        <v>0.421141913307442</v>
      </c>
      <c r="H6" s="43" t="s">
        <v>94</v>
      </c>
      <c r="I6" s="44">
        <v>125</v>
      </c>
      <c r="J6" s="44"/>
      <c r="K6" s="44"/>
      <c r="L6" s="42" t="e">
        <f t="shared" ref="L6:L18" si="3">K6/J6</f>
        <v>#DIV/0!</v>
      </c>
      <c r="M6">
        <f t="shared" ref="M6:M18" si="4">K6-I6</f>
        <v>-125</v>
      </c>
      <c r="N6" s="42">
        <f t="shared" ref="N6:N18" si="5">M6/I6</f>
        <v>-1</v>
      </c>
    </row>
    <row r="7" ht="25" customHeight="1" spans="1:14">
      <c r="A7" s="43" t="s">
        <v>95</v>
      </c>
      <c r="B7" s="44"/>
      <c r="C7" s="44"/>
      <c r="D7" s="44"/>
      <c r="E7" s="45" t="e">
        <f t="shared" si="0"/>
        <v>#DIV/0!</v>
      </c>
      <c r="F7" s="44">
        <f t="shared" si="1"/>
        <v>0</v>
      </c>
      <c r="G7" s="45" t="e">
        <f t="shared" si="2"/>
        <v>#DIV/0!</v>
      </c>
      <c r="H7" s="43" t="s">
        <v>96</v>
      </c>
      <c r="I7" s="44">
        <v>23363</v>
      </c>
      <c r="J7" s="52">
        <v>35851</v>
      </c>
      <c r="K7" s="44">
        <v>30600</v>
      </c>
      <c r="L7" s="42">
        <f t="shared" si="3"/>
        <v>0.853532676912778</v>
      </c>
      <c r="M7">
        <f t="shared" si="4"/>
        <v>7237</v>
      </c>
      <c r="N7" s="42">
        <f t="shared" si="5"/>
        <v>0.30976330094594</v>
      </c>
    </row>
    <row r="8" ht="25" customHeight="1" spans="1:14">
      <c r="A8" s="46" t="s">
        <v>97</v>
      </c>
      <c r="B8" s="44"/>
      <c r="C8" s="44"/>
      <c r="D8" s="44"/>
      <c r="E8" s="45" t="e">
        <f t="shared" si="0"/>
        <v>#DIV/0!</v>
      </c>
      <c r="F8" s="44">
        <f t="shared" si="1"/>
        <v>0</v>
      </c>
      <c r="G8" s="45" t="e">
        <f t="shared" si="2"/>
        <v>#DIV/0!</v>
      </c>
      <c r="H8" s="43" t="s">
        <v>98</v>
      </c>
      <c r="I8" s="44"/>
      <c r="J8" s="52">
        <v>129</v>
      </c>
      <c r="K8" s="44">
        <v>94</v>
      </c>
      <c r="L8" s="42">
        <f t="shared" si="3"/>
        <v>0.728682170542636</v>
      </c>
      <c r="M8">
        <f t="shared" si="4"/>
        <v>94</v>
      </c>
      <c r="N8" s="42" t="e">
        <f t="shared" si="5"/>
        <v>#DIV/0!</v>
      </c>
    </row>
    <row r="9" ht="25" customHeight="1" spans="1:14">
      <c r="A9" s="43" t="s">
        <v>99</v>
      </c>
      <c r="B9" s="44">
        <v>807</v>
      </c>
      <c r="C9" s="44">
        <v>1850</v>
      </c>
      <c r="D9" s="44">
        <v>1867</v>
      </c>
      <c r="E9" s="45">
        <f t="shared" si="0"/>
        <v>1.00918918918919</v>
      </c>
      <c r="F9" s="44">
        <f t="shared" si="1"/>
        <v>1060</v>
      </c>
      <c r="G9" s="45">
        <f t="shared" si="2"/>
        <v>1.31350681536555</v>
      </c>
      <c r="H9" s="43" t="s">
        <v>100</v>
      </c>
      <c r="I9" s="44"/>
      <c r="J9" s="44">
        <v>2481</v>
      </c>
      <c r="K9" s="44">
        <v>1392</v>
      </c>
      <c r="L9" s="42">
        <f t="shared" si="3"/>
        <v>0.561064087061669</v>
      </c>
      <c r="M9">
        <f t="shared" si="4"/>
        <v>1392</v>
      </c>
      <c r="N9" s="42" t="e">
        <f t="shared" si="5"/>
        <v>#DIV/0!</v>
      </c>
    </row>
    <row r="10" ht="25" customHeight="1" spans="1:14">
      <c r="A10" s="43" t="s">
        <v>101</v>
      </c>
      <c r="B10" s="44">
        <v>39481</v>
      </c>
      <c r="C10" s="47">
        <v>70000</v>
      </c>
      <c r="D10" s="44">
        <v>45469</v>
      </c>
      <c r="E10" s="45">
        <f t="shared" si="0"/>
        <v>0.649557142857143</v>
      </c>
      <c r="F10" s="44">
        <f t="shared" si="1"/>
        <v>5988</v>
      </c>
      <c r="G10" s="45">
        <f t="shared" si="2"/>
        <v>0.151667890884223</v>
      </c>
      <c r="H10" s="43" t="s">
        <v>102</v>
      </c>
      <c r="I10" s="44">
        <v>152497</v>
      </c>
      <c r="J10" s="52">
        <v>98031</v>
      </c>
      <c r="K10" s="44">
        <v>76277</v>
      </c>
      <c r="L10" s="42">
        <f t="shared" si="3"/>
        <v>0.778090603992615</v>
      </c>
      <c r="M10">
        <f t="shared" si="4"/>
        <v>-76220</v>
      </c>
      <c r="N10" s="42">
        <f t="shared" si="5"/>
        <v>-0.499813111077595</v>
      </c>
    </row>
    <row r="11" ht="25" customHeight="1" spans="1:14">
      <c r="A11" s="43" t="s">
        <v>103</v>
      </c>
      <c r="B11" s="44">
        <v>6365</v>
      </c>
      <c r="C11" s="44">
        <v>10000</v>
      </c>
      <c r="D11" s="44">
        <v>8358</v>
      </c>
      <c r="E11" s="45">
        <f t="shared" si="0"/>
        <v>0.8358</v>
      </c>
      <c r="F11" s="44">
        <f t="shared" si="1"/>
        <v>1993</v>
      </c>
      <c r="G11" s="45">
        <f t="shared" si="2"/>
        <v>0.31311861743912</v>
      </c>
      <c r="H11" s="43" t="s">
        <v>104</v>
      </c>
      <c r="I11" s="44">
        <v>6365</v>
      </c>
      <c r="J11" s="44">
        <v>8827</v>
      </c>
      <c r="K11" s="44">
        <v>8827</v>
      </c>
      <c r="L11" s="42">
        <f t="shared" si="3"/>
        <v>1</v>
      </c>
      <c r="M11">
        <f t="shared" si="4"/>
        <v>2462</v>
      </c>
      <c r="N11" s="42">
        <f t="shared" si="5"/>
        <v>0.386802827965436</v>
      </c>
    </row>
    <row r="12" ht="25" customHeight="1" spans="1:14">
      <c r="A12" s="48" t="s">
        <v>105</v>
      </c>
      <c r="B12" s="48">
        <f>SUM(B5:B11)</f>
        <v>69054</v>
      </c>
      <c r="C12" s="48">
        <f>SUM(C5:C11)</f>
        <v>121850</v>
      </c>
      <c r="D12" s="48">
        <f>SUM(D5:D11)</f>
        <v>87529</v>
      </c>
      <c r="E12" s="45">
        <f t="shared" ref="E12:E19" si="6">D12/C12</f>
        <v>0.718334017234304</v>
      </c>
      <c r="F12" s="44">
        <f t="shared" si="1"/>
        <v>18475</v>
      </c>
      <c r="G12" s="45">
        <f t="shared" ref="G12:G19" si="7">F12/B12</f>
        <v>0.267544240739132</v>
      </c>
      <c r="H12" s="48" t="s">
        <v>106</v>
      </c>
      <c r="I12" s="48">
        <f>SUM(I5:I11)</f>
        <v>182361</v>
      </c>
      <c r="J12" s="48">
        <f>SUM(J5:J11)</f>
        <v>145319</v>
      </c>
      <c r="K12" s="48">
        <f>SUM(K5:K11)</f>
        <v>117190</v>
      </c>
      <c r="L12" s="42">
        <f t="shared" si="3"/>
        <v>0.806432744513794</v>
      </c>
      <c r="M12">
        <f t="shared" si="4"/>
        <v>-65171</v>
      </c>
      <c r="N12" s="42">
        <f t="shared" si="5"/>
        <v>-0.357373561232939</v>
      </c>
    </row>
    <row r="13" ht="25" customHeight="1" spans="1:14">
      <c r="A13" s="43" t="s">
        <v>107</v>
      </c>
      <c r="B13" s="44">
        <v>934</v>
      </c>
      <c r="C13" s="44">
        <v>1924</v>
      </c>
      <c r="D13" s="44">
        <v>8443</v>
      </c>
      <c r="E13" s="45">
        <f t="shared" si="6"/>
        <v>4.38825363825364</v>
      </c>
      <c r="F13" s="44">
        <f t="shared" ref="F12:F19" si="8">D13-B13</f>
        <v>7509</v>
      </c>
      <c r="G13" s="45">
        <f t="shared" si="7"/>
        <v>8.03961456102784</v>
      </c>
      <c r="H13" s="43" t="s">
        <v>108</v>
      </c>
      <c r="I13" s="44">
        <v>99</v>
      </c>
      <c r="J13" s="44">
        <v>60</v>
      </c>
      <c r="K13" s="44">
        <v>77</v>
      </c>
      <c r="L13" s="42">
        <f t="shared" si="3"/>
        <v>1.28333333333333</v>
      </c>
      <c r="M13">
        <f t="shared" si="4"/>
        <v>-22</v>
      </c>
      <c r="N13" s="42">
        <f t="shared" si="5"/>
        <v>-0.222222222222222</v>
      </c>
    </row>
    <row r="14" ht="25" customHeight="1" spans="1:14">
      <c r="A14" s="43" t="s">
        <v>109</v>
      </c>
      <c r="B14" s="44">
        <f>B15+B16</f>
        <v>120559</v>
      </c>
      <c r="C14" s="44">
        <f>C15+C16</f>
        <v>67900</v>
      </c>
      <c r="D14" s="44">
        <f>D15+D16</f>
        <v>93800</v>
      </c>
      <c r="E14" s="45">
        <f t="shared" si="6"/>
        <v>1.38144329896907</v>
      </c>
      <c r="F14" s="44">
        <f t="shared" si="8"/>
        <v>-26759</v>
      </c>
      <c r="G14" s="45">
        <f t="shared" si="7"/>
        <v>-0.221957713650578</v>
      </c>
      <c r="H14" s="43" t="s">
        <v>110</v>
      </c>
      <c r="I14" s="44">
        <v>420</v>
      </c>
      <c r="J14" s="44">
        <v>45673</v>
      </c>
      <c r="K14" s="44">
        <v>35962</v>
      </c>
      <c r="L14" s="42">
        <f t="shared" si="3"/>
        <v>0.787379852429225</v>
      </c>
      <c r="M14">
        <f t="shared" si="4"/>
        <v>35542</v>
      </c>
      <c r="N14" s="42">
        <f t="shared" si="5"/>
        <v>84.6238095238095</v>
      </c>
    </row>
    <row r="15" ht="25" customHeight="1" spans="1:11">
      <c r="A15" s="43" t="s">
        <v>111</v>
      </c>
      <c r="B15" s="44">
        <v>8359</v>
      </c>
      <c r="C15" s="44"/>
      <c r="D15" s="44">
        <v>25900</v>
      </c>
      <c r="E15" s="45" t="e">
        <f t="shared" si="6"/>
        <v>#DIV/0!</v>
      </c>
      <c r="F15" s="44">
        <f t="shared" si="8"/>
        <v>17541</v>
      </c>
      <c r="G15" s="45">
        <f t="shared" si="7"/>
        <v>2.09845675320014</v>
      </c>
      <c r="H15" s="43" t="s">
        <v>112</v>
      </c>
      <c r="I15" s="44">
        <v>8359</v>
      </c>
      <c r="J15" s="44">
        <v>1100</v>
      </c>
      <c r="K15" s="44">
        <v>27000</v>
      </c>
    </row>
    <row r="16" ht="25" customHeight="1" spans="1:11">
      <c r="A16" s="43" t="s">
        <v>113</v>
      </c>
      <c r="B16" s="44">
        <v>112200</v>
      </c>
      <c r="C16" s="44">
        <v>67900</v>
      </c>
      <c r="D16" s="44">
        <v>67900</v>
      </c>
      <c r="E16" s="45">
        <f t="shared" si="6"/>
        <v>1</v>
      </c>
      <c r="F16" s="44">
        <f t="shared" si="8"/>
        <v>-44300</v>
      </c>
      <c r="G16" s="45">
        <f t="shared" si="7"/>
        <v>-0.394830659536542</v>
      </c>
      <c r="H16" s="43" t="s">
        <v>114</v>
      </c>
      <c r="I16" s="44">
        <v>478</v>
      </c>
      <c r="J16" s="44"/>
      <c r="K16" s="44">
        <v>10049</v>
      </c>
    </row>
    <row r="17" ht="25" customHeight="1" spans="1:14">
      <c r="A17" s="43" t="s">
        <v>115</v>
      </c>
      <c r="B17" s="44">
        <v>496</v>
      </c>
      <c r="C17" s="44">
        <v>478</v>
      </c>
      <c r="D17" s="44">
        <v>478</v>
      </c>
      <c r="E17" s="45">
        <f t="shared" si="6"/>
        <v>1</v>
      </c>
      <c r="F17" s="44">
        <f t="shared" si="8"/>
        <v>-18</v>
      </c>
      <c r="G17" s="45">
        <f t="shared" si="7"/>
        <v>-0.0362903225806452</v>
      </c>
      <c r="H17" s="49"/>
      <c r="I17" s="49"/>
      <c r="J17" s="49"/>
      <c r="K17" s="49"/>
      <c r="L17" s="42">
        <f>K15/J15</f>
        <v>24.5454545454545</v>
      </c>
      <c r="M17">
        <f>K15-I15</f>
        <v>18641</v>
      </c>
      <c r="N17" s="42">
        <f>M17/I15</f>
        <v>2.23005144156</v>
      </c>
    </row>
    <row r="18" ht="25" customHeight="1" spans="1:14">
      <c r="A18" s="43" t="s">
        <v>116</v>
      </c>
      <c r="B18" s="44">
        <v>674</v>
      </c>
      <c r="C18" s="48"/>
      <c r="D18" s="44">
        <v>28</v>
      </c>
      <c r="E18" s="45" t="e">
        <f t="shared" si="6"/>
        <v>#DIV/0!</v>
      </c>
      <c r="F18" s="44">
        <f t="shared" si="8"/>
        <v>-646</v>
      </c>
      <c r="G18" s="45">
        <f t="shared" si="7"/>
        <v>-0.958456973293769</v>
      </c>
      <c r="H18" s="49"/>
      <c r="I18" s="49"/>
      <c r="J18" s="49"/>
      <c r="K18" s="49"/>
      <c r="L18" s="42" t="e">
        <f>K16/J16</f>
        <v>#DIV/0!</v>
      </c>
      <c r="M18">
        <f>K16-I16</f>
        <v>9571</v>
      </c>
      <c r="N18" s="42">
        <f>M18/I16</f>
        <v>20.0230125523013</v>
      </c>
    </row>
    <row r="19" ht="25" customHeight="1" spans="1:14">
      <c r="A19" s="48" t="s">
        <v>31</v>
      </c>
      <c r="B19" s="48">
        <f>B12+B13+B14+B17+B18</f>
        <v>191717</v>
      </c>
      <c r="C19" s="48">
        <f>C12+C13+C14+C17+C18</f>
        <v>192152</v>
      </c>
      <c r="D19" s="48">
        <f>D12+D13+D14+D17+D18</f>
        <v>190278</v>
      </c>
      <c r="E19" s="45">
        <f t="shared" si="6"/>
        <v>0.990247304217495</v>
      </c>
      <c r="F19" s="44">
        <f t="shared" si="8"/>
        <v>-1439</v>
      </c>
      <c r="G19" s="45">
        <f t="shared" si="7"/>
        <v>-0.00750585498416937</v>
      </c>
      <c r="H19" s="48" t="s">
        <v>32</v>
      </c>
      <c r="I19" s="48">
        <f>I12+I13+I14+I15+I16</f>
        <v>191717</v>
      </c>
      <c r="J19" s="48">
        <f>J12+J13+J14+J15</f>
        <v>192152</v>
      </c>
      <c r="K19" s="48">
        <f>K12+K13+K14+K15+K16</f>
        <v>190278</v>
      </c>
      <c r="L19" s="42">
        <f>K19/J19</f>
        <v>0.990247304217495</v>
      </c>
      <c r="M19">
        <f>K19-I19</f>
        <v>-1439</v>
      </c>
      <c r="N19" s="42">
        <f>M19/I19</f>
        <v>-0.00750585498416937</v>
      </c>
    </row>
    <row r="20" spans="10:10">
      <c r="J20">
        <f>J19-C19</f>
        <v>0</v>
      </c>
    </row>
  </sheetData>
  <mergeCells count="2">
    <mergeCell ref="A2:K2"/>
    <mergeCell ref="I3:K3"/>
  </mergeCells>
  <printOptions horizontalCentered="1"/>
  <pageMargins left="0.786805555555556" right="0.786805555555556" top="0.786805555555556" bottom="0.786805555555556" header="0.236111111111111" footer="0.511805555555556"/>
  <pageSetup paperSize="9" scale="90" firstPageNumber="16" fitToHeight="0" orientation="landscape" useFirstPageNumber="1" horizontalDpi="600"/>
  <headerFooter alignWithMargins="0" scaleWithDoc="0">
    <oddFooter>&amp;C&amp;"仿宋_GB2312"&amp;14-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14"/>
  <sheetViews>
    <sheetView showZeros="0" workbookViewId="0">
      <selection activeCell="E11" sqref="E11"/>
    </sheetView>
  </sheetViews>
  <sheetFormatPr defaultColWidth="13.875" defaultRowHeight="33.95" customHeight="1" outlineLevelCol="7"/>
  <cols>
    <col min="1" max="1" width="27" style="30" customWidth="1"/>
    <col min="2" max="2" width="12.125" style="30" customWidth="1"/>
    <col min="3" max="3" width="13.875" style="30" customWidth="1"/>
    <col min="4" max="4" width="11.25" style="30" customWidth="1"/>
    <col min="5" max="5" width="35.75" style="30" customWidth="1"/>
    <col min="6" max="6" width="11.25" style="30" customWidth="1"/>
    <col min="7" max="7" width="12.25" style="30" customWidth="1"/>
    <col min="8" max="8" width="10.875" style="30" customWidth="1"/>
    <col min="9" max="16384" width="13.875" style="30"/>
  </cols>
  <sheetData>
    <row r="1" ht="27" customHeight="1" spans="1:2">
      <c r="A1" s="31" t="s">
        <v>117</v>
      </c>
      <c r="B1" s="31"/>
    </row>
    <row r="2" ht="24" customHeight="1" spans="1:8">
      <c r="A2" s="32" t="s">
        <v>118</v>
      </c>
      <c r="B2" s="32"/>
      <c r="C2" s="32"/>
      <c r="D2" s="32"/>
      <c r="E2" s="32"/>
      <c r="F2" s="32"/>
      <c r="G2" s="32"/>
      <c r="H2" s="32"/>
    </row>
    <row r="3" ht="24" customHeight="1" spans="1:8">
      <c r="A3" s="33" t="s">
        <v>119</v>
      </c>
      <c r="B3" s="33"/>
      <c r="C3" s="33"/>
      <c r="D3" s="33"/>
      <c r="E3" s="33"/>
      <c r="F3" s="33"/>
      <c r="G3" s="34" t="s">
        <v>120</v>
      </c>
      <c r="H3" s="34"/>
    </row>
    <row r="4" ht="46" customHeight="1" spans="1:8">
      <c r="A4" s="35" t="s">
        <v>121</v>
      </c>
      <c r="B4" s="36" t="s">
        <v>5</v>
      </c>
      <c r="C4" s="35" t="s">
        <v>6</v>
      </c>
      <c r="D4" s="35" t="s">
        <v>7</v>
      </c>
      <c r="E4" s="35" t="s">
        <v>122</v>
      </c>
      <c r="F4" s="36" t="s">
        <v>5</v>
      </c>
      <c r="G4" s="35" t="s">
        <v>6</v>
      </c>
      <c r="H4" s="35" t="s">
        <v>7</v>
      </c>
    </row>
    <row r="5" ht="38" customHeight="1" spans="1:8">
      <c r="A5" s="37" t="s">
        <v>123</v>
      </c>
      <c r="B5" s="38"/>
      <c r="C5" s="38"/>
      <c r="D5" s="38"/>
      <c r="E5" s="37" t="s">
        <v>124</v>
      </c>
      <c r="F5" s="38">
        <v>29</v>
      </c>
      <c r="G5" s="38">
        <v>47</v>
      </c>
      <c r="H5" s="38">
        <v>30</v>
      </c>
    </row>
    <row r="6" ht="38" customHeight="1" spans="1:8">
      <c r="A6" s="37" t="s">
        <v>125</v>
      </c>
      <c r="B6" s="38"/>
      <c r="C6" s="38"/>
      <c r="D6" s="38"/>
      <c r="E6" s="37" t="s">
        <v>126</v>
      </c>
      <c r="F6" s="38"/>
      <c r="G6" s="38"/>
      <c r="H6" s="38"/>
    </row>
    <row r="7" ht="38" customHeight="1" spans="1:8">
      <c r="A7" s="37" t="s">
        <v>127</v>
      </c>
      <c r="B7" s="38">
        <v>34854</v>
      </c>
      <c r="C7" s="38"/>
      <c r="D7" s="38"/>
      <c r="E7" s="37" t="s">
        <v>128</v>
      </c>
      <c r="F7" s="38"/>
      <c r="G7" s="38"/>
      <c r="H7" s="38"/>
    </row>
    <row r="8" ht="38" customHeight="1" spans="1:8">
      <c r="A8" s="37" t="s">
        <v>129</v>
      </c>
      <c r="B8" s="38"/>
      <c r="C8" s="38"/>
      <c r="D8" s="38"/>
      <c r="E8" s="37" t="s">
        <v>130</v>
      </c>
      <c r="F8" s="38"/>
      <c r="G8" s="38"/>
      <c r="H8" s="38"/>
    </row>
    <row r="9" ht="38" customHeight="1" spans="1:8">
      <c r="A9" s="37" t="s">
        <v>131</v>
      </c>
      <c r="B9" s="38"/>
      <c r="C9" s="38"/>
      <c r="D9" s="38"/>
      <c r="E9" s="37" t="s">
        <v>132</v>
      </c>
      <c r="F9" s="38">
        <v>34854</v>
      </c>
      <c r="G9" s="38"/>
      <c r="H9" s="38"/>
    </row>
    <row r="10" ht="38" customHeight="1" spans="1:8">
      <c r="A10" s="39" t="s">
        <v>133</v>
      </c>
      <c r="B10" s="40">
        <f t="shared" ref="B10:H10" si="0">SUM(B5:B9)</f>
        <v>34854</v>
      </c>
      <c r="C10" s="40">
        <f>C5+C6+C7+C8+C9</f>
        <v>0</v>
      </c>
      <c r="D10" s="40">
        <f t="shared" si="0"/>
        <v>0</v>
      </c>
      <c r="E10" s="39" t="s">
        <v>134</v>
      </c>
      <c r="F10" s="40">
        <f t="shared" si="0"/>
        <v>34883</v>
      </c>
      <c r="G10" s="40">
        <f t="shared" si="0"/>
        <v>47</v>
      </c>
      <c r="H10" s="40">
        <f t="shared" si="0"/>
        <v>30</v>
      </c>
    </row>
    <row r="11" ht="38" customHeight="1" spans="1:8">
      <c r="A11" s="37" t="s">
        <v>135</v>
      </c>
      <c r="B11" s="38">
        <v>38</v>
      </c>
      <c r="C11" s="38">
        <v>38</v>
      </c>
      <c r="D11" s="38">
        <v>38</v>
      </c>
      <c r="E11" s="37" t="s">
        <v>136</v>
      </c>
      <c r="F11" s="38">
        <v>9</v>
      </c>
      <c r="G11" s="38"/>
      <c r="H11" s="38">
        <v>17</v>
      </c>
    </row>
    <row r="12" ht="38" customHeight="1" spans="1:8">
      <c r="A12" s="37" t="s">
        <v>137</v>
      </c>
      <c r="B12" s="38"/>
      <c r="C12" s="38">
        <v>9</v>
      </c>
      <c r="D12" s="38">
        <v>9</v>
      </c>
      <c r="E12" s="41"/>
      <c r="F12" s="41"/>
      <c r="G12" s="41"/>
      <c r="H12" s="41"/>
    </row>
    <row r="13" ht="38" customHeight="1" spans="1:8">
      <c r="A13" s="39" t="s">
        <v>138</v>
      </c>
      <c r="B13" s="40">
        <f>SUM(B10:B12)</f>
        <v>34892</v>
      </c>
      <c r="C13" s="40">
        <f>SUM(C10:C12)</f>
        <v>47</v>
      </c>
      <c r="D13" s="40">
        <f>SUM(D10:D12)</f>
        <v>47</v>
      </c>
      <c r="E13" s="39" t="s">
        <v>139</v>
      </c>
      <c r="F13" s="40">
        <f>SUM(F10:F11)</f>
        <v>34892</v>
      </c>
      <c r="G13" s="40">
        <f>SUM(G10:G11)</f>
        <v>47</v>
      </c>
      <c r="H13" s="40">
        <f>SUM(H10:H11)</f>
        <v>47</v>
      </c>
    </row>
    <row r="14" customHeight="1" spans="1:8">
      <c r="A14" s="29"/>
      <c r="B14" s="29"/>
      <c r="C14" s="29"/>
      <c r="D14" s="29"/>
      <c r="E14" s="29"/>
      <c r="F14" s="29"/>
      <c r="G14" s="29"/>
      <c r="H14" s="29"/>
    </row>
  </sheetData>
  <mergeCells count="3">
    <mergeCell ref="A2:H2"/>
    <mergeCell ref="G3:H3"/>
    <mergeCell ref="A14:H14"/>
  </mergeCells>
  <printOptions horizontalCentered="1"/>
  <pageMargins left="0.786805555555556" right="0.786805555555556" top="0.786805555555556" bottom="0.786805555555556" header="0.236111111111111" footer="0.511805555555556"/>
  <pageSetup paperSize="9" scale="90" firstPageNumber="17" fitToHeight="0" orientation="landscape" useFirstPageNumber="1" horizontalDpi="600"/>
  <headerFooter alignWithMargins="0" scaleWithDoc="0">
    <oddFooter>&amp;C&amp;"仿宋_GB2312"&amp;14-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20"/>
  <sheetViews>
    <sheetView showZeros="0" workbookViewId="0">
      <selection activeCell="G15" sqref="G15"/>
    </sheetView>
  </sheetViews>
  <sheetFormatPr defaultColWidth="9.125" defaultRowHeight="14.25"/>
  <cols>
    <col min="1" max="1" width="30.875" style="15" customWidth="1"/>
    <col min="2" max="2" width="13.625" style="17" customWidth="1"/>
    <col min="3" max="3" width="11.625" style="17" customWidth="1"/>
    <col min="4" max="4" width="11.875" style="18" customWidth="1"/>
    <col min="5" max="5" width="14" style="18" customWidth="1"/>
    <col min="6" max="6" width="14.125" style="17" customWidth="1"/>
    <col min="7" max="7" width="12.75" style="17" customWidth="1"/>
    <col min="8" max="8" width="12.625" style="17" customWidth="1"/>
    <col min="9" max="9" width="12.375" style="17" customWidth="1"/>
    <col min="10" max="16384" width="9.125" style="14"/>
  </cols>
  <sheetData>
    <row r="1" s="14" customFormat="1" ht="20.25" spans="1:9">
      <c r="A1" s="19" t="s">
        <v>140</v>
      </c>
      <c r="B1" s="17"/>
      <c r="C1" s="17"/>
      <c r="D1" s="18"/>
      <c r="E1" s="18"/>
      <c r="F1" s="17"/>
      <c r="G1" s="17"/>
      <c r="H1" s="17"/>
      <c r="I1" s="17"/>
    </row>
    <row r="2" s="15" customFormat="1" ht="33.95" customHeight="1" spans="1:9">
      <c r="A2" s="20" t="s">
        <v>141</v>
      </c>
      <c r="B2" s="20"/>
      <c r="C2" s="20"/>
      <c r="D2" s="21"/>
      <c r="E2" s="21"/>
      <c r="F2" s="20"/>
      <c r="G2" s="20"/>
      <c r="H2" s="20"/>
      <c r="I2" s="20"/>
    </row>
    <row r="3" s="15" customFormat="1" ht="17.1" customHeight="1" spans="1:9">
      <c r="A3" s="22" t="s">
        <v>142</v>
      </c>
      <c r="B3" s="22"/>
      <c r="C3" s="22"/>
      <c r="D3" s="23"/>
      <c r="E3" s="23"/>
      <c r="F3" s="22"/>
      <c r="G3" s="22"/>
      <c r="H3" s="24" t="s">
        <v>143</v>
      </c>
      <c r="I3" s="24"/>
    </row>
    <row r="4" s="15" customFormat="1" ht="48" customHeight="1" spans="1:9">
      <c r="A4" s="25" t="s">
        <v>144</v>
      </c>
      <c r="B4" s="26" t="s">
        <v>145</v>
      </c>
      <c r="C4" s="26" t="s">
        <v>146</v>
      </c>
      <c r="D4" s="26" t="s">
        <v>147</v>
      </c>
      <c r="E4" s="26" t="s">
        <v>148</v>
      </c>
      <c r="F4" s="26" t="s">
        <v>149</v>
      </c>
      <c r="G4" s="26" t="s">
        <v>150</v>
      </c>
      <c r="H4" s="26" t="s">
        <v>151</v>
      </c>
      <c r="I4" s="26" t="s">
        <v>152</v>
      </c>
    </row>
    <row r="5" s="16" customFormat="1" ht="23" customHeight="1" spans="1:9">
      <c r="A5" s="27" t="s">
        <v>153</v>
      </c>
      <c r="B5" s="28">
        <v>34715</v>
      </c>
      <c r="C5" s="28"/>
      <c r="D5" s="28">
        <v>10674</v>
      </c>
      <c r="E5" s="28">
        <v>24041</v>
      </c>
      <c r="F5" s="28"/>
      <c r="G5" s="28"/>
      <c r="H5" s="28"/>
      <c r="I5" s="28"/>
    </row>
    <row r="6" s="15" customFormat="1" ht="23" customHeight="1" spans="1:9">
      <c r="A6" s="27" t="s">
        <v>154</v>
      </c>
      <c r="B6" s="28">
        <v>14692</v>
      </c>
      <c r="C6" s="28"/>
      <c r="D6" s="28">
        <v>5408</v>
      </c>
      <c r="E6" s="28">
        <v>9284</v>
      </c>
      <c r="F6" s="28"/>
      <c r="G6" s="28"/>
      <c r="H6" s="28"/>
      <c r="I6" s="28"/>
    </row>
    <row r="7" s="15" customFormat="1" ht="23" customHeight="1" spans="1:9">
      <c r="A7" s="27" t="s">
        <v>155</v>
      </c>
      <c r="B7" s="28">
        <v>19855</v>
      </c>
      <c r="C7" s="28"/>
      <c r="D7" s="28">
        <v>5211</v>
      </c>
      <c r="E7" s="28">
        <v>14644</v>
      </c>
      <c r="F7" s="28"/>
      <c r="G7" s="28"/>
      <c r="H7" s="28"/>
      <c r="I7" s="28"/>
    </row>
    <row r="8" s="15" customFormat="1" ht="23" customHeight="1" spans="1:9">
      <c r="A8" s="27" t="s">
        <v>156</v>
      </c>
      <c r="B8" s="28">
        <v>59</v>
      </c>
      <c r="C8" s="28"/>
      <c r="D8" s="28">
        <v>49</v>
      </c>
      <c r="E8" s="28">
        <v>10</v>
      </c>
      <c r="F8" s="28"/>
      <c r="G8" s="28"/>
      <c r="H8" s="28"/>
      <c r="I8" s="28"/>
    </row>
    <row r="9" s="15" customFormat="1" ht="23" customHeight="1" spans="1:9">
      <c r="A9" s="27" t="s">
        <v>157</v>
      </c>
      <c r="B9" s="28"/>
      <c r="C9" s="28"/>
      <c r="D9" s="28"/>
      <c r="E9" s="28"/>
      <c r="F9" s="28"/>
      <c r="G9" s="28"/>
      <c r="H9" s="28"/>
      <c r="I9" s="28"/>
    </row>
    <row r="10" s="15" customFormat="1" ht="23" customHeight="1" spans="1:9">
      <c r="A10" s="27" t="s">
        <v>158</v>
      </c>
      <c r="B10" s="28">
        <v>108</v>
      </c>
      <c r="C10" s="28"/>
      <c r="D10" s="28">
        <v>6</v>
      </c>
      <c r="E10" s="28">
        <v>102</v>
      </c>
      <c r="F10" s="28"/>
      <c r="G10" s="28"/>
      <c r="H10" s="28"/>
      <c r="I10" s="28"/>
    </row>
    <row r="11" s="15" customFormat="1" ht="23" customHeight="1" spans="1:9">
      <c r="A11" s="27" t="s">
        <v>159</v>
      </c>
      <c r="B11" s="28">
        <v>1</v>
      </c>
      <c r="C11" s="28"/>
      <c r="D11" s="28"/>
      <c r="E11" s="28">
        <v>1</v>
      </c>
      <c r="F11" s="28"/>
      <c r="G11" s="28"/>
      <c r="H11" s="28"/>
      <c r="I11" s="28"/>
    </row>
    <row r="12" s="15" customFormat="1" ht="23" customHeight="1" spans="1:9">
      <c r="A12" s="27" t="s">
        <v>160</v>
      </c>
      <c r="B12" s="28"/>
      <c r="C12" s="28"/>
      <c r="D12" s="28"/>
      <c r="E12" s="28"/>
      <c r="F12" s="28"/>
      <c r="G12" s="28"/>
      <c r="H12" s="28"/>
      <c r="I12" s="28"/>
    </row>
    <row r="13" s="16" customFormat="1" ht="23" customHeight="1" spans="1:9">
      <c r="A13" s="27" t="s">
        <v>161</v>
      </c>
      <c r="B13" s="28">
        <v>30927</v>
      </c>
      <c r="C13" s="28"/>
      <c r="D13" s="28">
        <v>6577</v>
      </c>
      <c r="E13" s="28">
        <v>24350</v>
      </c>
      <c r="F13" s="28"/>
      <c r="G13" s="28"/>
      <c r="H13" s="28"/>
      <c r="I13" s="28"/>
    </row>
    <row r="14" s="15" customFormat="1" ht="23" customHeight="1" spans="1:9">
      <c r="A14" s="27" t="s">
        <v>162</v>
      </c>
      <c r="B14" s="28">
        <v>30744</v>
      </c>
      <c r="C14" s="28"/>
      <c r="D14" s="28">
        <v>6564</v>
      </c>
      <c r="E14" s="28">
        <v>24180</v>
      </c>
      <c r="F14" s="28"/>
      <c r="G14" s="28"/>
      <c r="H14" s="28"/>
      <c r="I14" s="28"/>
    </row>
    <row r="15" s="15" customFormat="1" ht="23" customHeight="1" spans="1:9">
      <c r="A15" s="27" t="s">
        <v>163</v>
      </c>
      <c r="B15" s="28">
        <v>31</v>
      </c>
      <c r="C15" s="28"/>
      <c r="D15" s="28">
        <v>8</v>
      </c>
      <c r="E15" s="28">
        <v>23</v>
      </c>
      <c r="F15" s="28"/>
      <c r="G15" s="28"/>
      <c r="H15" s="28"/>
      <c r="I15" s="28"/>
    </row>
    <row r="16" s="15" customFormat="1" ht="23" customHeight="1" spans="1:9">
      <c r="A16" s="27" t="s">
        <v>164</v>
      </c>
      <c r="B16" s="28">
        <v>152</v>
      </c>
      <c r="C16" s="28"/>
      <c r="D16" s="28">
        <v>5</v>
      </c>
      <c r="E16" s="28">
        <v>147</v>
      </c>
      <c r="F16" s="28"/>
      <c r="G16" s="28"/>
      <c r="H16" s="28"/>
      <c r="I16" s="28"/>
    </row>
    <row r="17" s="15" customFormat="1" ht="23" customHeight="1" spans="1:9">
      <c r="A17" s="27" t="s">
        <v>165</v>
      </c>
      <c r="B17" s="28"/>
      <c r="C17" s="28"/>
      <c r="D17" s="28"/>
      <c r="E17" s="28"/>
      <c r="F17" s="28"/>
      <c r="G17" s="28"/>
      <c r="H17" s="28"/>
      <c r="I17" s="28"/>
    </row>
    <row r="18" s="15" customFormat="1" ht="23" customHeight="1" spans="1:9">
      <c r="A18" s="27" t="s">
        <v>166</v>
      </c>
      <c r="B18" s="28">
        <v>3788</v>
      </c>
      <c r="C18" s="28"/>
      <c r="D18" s="28">
        <v>4097</v>
      </c>
      <c r="E18" s="28">
        <v>-309</v>
      </c>
      <c r="F18" s="28"/>
      <c r="G18" s="28"/>
      <c r="H18" s="28"/>
      <c r="I18" s="28"/>
    </row>
    <row r="19" s="15" customFormat="1" ht="23" customHeight="1" spans="1:9">
      <c r="A19" s="27" t="s">
        <v>167</v>
      </c>
      <c r="B19" s="28">
        <v>23971</v>
      </c>
      <c r="C19" s="28"/>
      <c r="D19" s="28">
        <v>21670</v>
      </c>
      <c r="E19" s="28">
        <v>2301</v>
      </c>
      <c r="F19" s="28"/>
      <c r="G19" s="28"/>
      <c r="H19" s="28"/>
      <c r="I19" s="28"/>
    </row>
    <row r="20" s="15" customFormat="1" ht="49" customHeight="1" spans="1:9">
      <c r="A20" s="29" t="s">
        <v>168</v>
      </c>
      <c r="B20" s="29"/>
      <c r="C20" s="29"/>
      <c r="D20" s="29"/>
      <c r="E20" s="29"/>
      <c r="F20" s="29"/>
      <c r="G20" s="29"/>
      <c r="H20" s="29"/>
      <c r="I20" s="29"/>
    </row>
  </sheetData>
  <mergeCells count="3">
    <mergeCell ref="A2:I2"/>
    <mergeCell ref="H3:I3"/>
    <mergeCell ref="A20:I20"/>
  </mergeCells>
  <printOptions horizontalCentered="1"/>
  <pageMargins left="0.786805555555556" right="0.786805555555556" top="0.786805555555556" bottom="0.786805555555556" header="0.236111111111111" footer="0.511805555555556"/>
  <pageSetup paperSize="9" scale="90" firstPageNumber="18" fitToHeight="0" orientation="landscape" useFirstPageNumber="1" horizontalDpi="600"/>
  <headerFooter alignWithMargins="0" scaleWithDoc="0">
    <oddFooter>&amp;C&amp;"仿宋_GB2312"&amp;14-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5"/>
  <sheetViews>
    <sheetView zoomScale="72" zoomScaleNormal="72" topLeftCell="A6" workbookViewId="0">
      <selection activeCell="E9" sqref="E9"/>
    </sheetView>
  </sheetViews>
  <sheetFormatPr defaultColWidth="9" defaultRowHeight="14.25" outlineLevelCol="4"/>
  <cols>
    <col min="1" max="1" width="8.33333333333333" style="2" customWidth="1"/>
    <col min="2" max="2" width="15.4416666666667" style="2" customWidth="1"/>
    <col min="3" max="3" width="31.4166666666667" style="2" customWidth="1"/>
    <col min="4" max="4" width="37.4916666666667" style="2" customWidth="1"/>
    <col min="5" max="5" width="41.3166666666667" style="2" customWidth="1"/>
    <col min="6" max="16384" width="9" style="2"/>
  </cols>
  <sheetData>
    <row r="1" s="1" customFormat="1" ht="19" customHeight="1" spans="1:4">
      <c r="A1" s="3" t="s">
        <v>169</v>
      </c>
      <c r="B1" s="3"/>
      <c r="C1" s="4"/>
      <c r="D1" s="4"/>
    </row>
    <row r="2" s="1" customFormat="1" ht="30" customHeight="1" spans="1:5">
      <c r="A2" s="5" t="s">
        <v>170</v>
      </c>
      <c r="B2" s="5"/>
      <c r="C2" s="5"/>
      <c r="D2" s="5"/>
      <c r="E2" s="5"/>
    </row>
    <row r="3" s="1" customFormat="1" ht="24" customHeight="1" spans="1:4">
      <c r="A3" s="6" t="s">
        <v>171</v>
      </c>
      <c r="B3" s="6"/>
      <c r="C3" s="7"/>
      <c r="D3" s="8"/>
    </row>
    <row r="4" s="2" customFormat="1" ht="36" customHeight="1" spans="1:5">
      <c r="A4" s="9" t="s">
        <v>172</v>
      </c>
      <c r="B4" s="9" t="s">
        <v>173</v>
      </c>
      <c r="C4" s="9" t="s">
        <v>174</v>
      </c>
      <c r="D4" s="9" t="s">
        <v>175</v>
      </c>
      <c r="E4" s="9" t="s">
        <v>176</v>
      </c>
    </row>
    <row r="5" s="2" customFormat="1" ht="101" customHeight="1" spans="1:5">
      <c r="A5" s="10">
        <v>1</v>
      </c>
      <c r="B5" s="11" t="s">
        <v>177</v>
      </c>
      <c r="C5" s="12" t="s">
        <v>178</v>
      </c>
      <c r="D5" s="12" t="s">
        <v>179</v>
      </c>
      <c r="E5" s="13" t="s">
        <v>180</v>
      </c>
    </row>
    <row r="6" s="2" customFormat="1" ht="91" customHeight="1" spans="1:5">
      <c r="A6" s="10">
        <v>2</v>
      </c>
      <c r="B6" s="11" t="s">
        <v>181</v>
      </c>
      <c r="C6" s="12" t="s">
        <v>182</v>
      </c>
      <c r="D6" s="12" t="s">
        <v>183</v>
      </c>
      <c r="E6" s="13" t="s">
        <v>184</v>
      </c>
    </row>
    <row r="7" s="2" customFormat="1" ht="111" customHeight="1" spans="1:5">
      <c r="A7" s="10">
        <v>3</v>
      </c>
      <c r="B7" s="11" t="s">
        <v>185</v>
      </c>
      <c r="C7" s="12" t="s">
        <v>186</v>
      </c>
      <c r="D7" s="12" t="s">
        <v>187</v>
      </c>
      <c r="E7" s="13" t="s">
        <v>188</v>
      </c>
    </row>
    <row r="8" s="2" customFormat="1" ht="95" customHeight="1" spans="1:5">
      <c r="A8" s="10">
        <v>4</v>
      </c>
      <c r="B8" s="11" t="s">
        <v>189</v>
      </c>
      <c r="C8" s="12" t="s">
        <v>190</v>
      </c>
      <c r="D8" s="12" t="s">
        <v>191</v>
      </c>
      <c r="E8" s="12" t="s">
        <v>192</v>
      </c>
    </row>
    <row r="9" s="2" customFormat="1" ht="140" customHeight="1" spans="1:5">
      <c r="A9" s="10">
        <v>5</v>
      </c>
      <c r="B9" s="11" t="s">
        <v>193</v>
      </c>
      <c r="C9" s="12" t="s">
        <v>194</v>
      </c>
      <c r="D9" s="12" t="s">
        <v>195</v>
      </c>
      <c r="E9" s="13" t="s">
        <v>196</v>
      </c>
    </row>
    <row r="10" s="2" customFormat="1" ht="114" customHeight="1" spans="1:5">
      <c r="A10" s="10">
        <v>6</v>
      </c>
      <c r="B10" s="11" t="s">
        <v>197</v>
      </c>
      <c r="C10" s="12" t="s">
        <v>198</v>
      </c>
      <c r="D10" s="12" t="s">
        <v>199</v>
      </c>
      <c r="E10" s="13" t="s">
        <v>200</v>
      </c>
    </row>
    <row r="11" s="2" customFormat="1" ht="150" customHeight="1" spans="1:5">
      <c r="A11" s="10">
        <v>7</v>
      </c>
      <c r="B11" s="11" t="s">
        <v>201</v>
      </c>
      <c r="C11" s="12" t="s">
        <v>202</v>
      </c>
      <c r="D11" s="12" t="s">
        <v>203</v>
      </c>
      <c r="E11" s="13" t="s">
        <v>204</v>
      </c>
    </row>
    <row r="12" s="2" customFormat="1" ht="115" customHeight="1" spans="1:5">
      <c r="A12" s="10">
        <v>8</v>
      </c>
      <c r="B12" s="11" t="s">
        <v>205</v>
      </c>
      <c r="C12" s="12" t="s">
        <v>206</v>
      </c>
      <c r="D12" s="12" t="s">
        <v>207</v>
      </c>
      <c r="E12" s="12" t="s">
        <v>208</v>
      </c>
    </row>
    <row r="13" s="2" customFormat="1" ht="122" customHeight="1" spans="1:5">
      <c r="A13" s="10">
        <v>9</v>
      </c>
      <c r="B13" s="11" t="s">
        <v>209</v>
      </c>
      <c r="C13" s="12" t="s">
        <v>210</v>
      </c>
      <c r="D13" s="12" t="s">
        <v>211</v>
      </c>
      <c r="E13" s="13" t="s">
        <v>212</v>
      </c>
    </row>
    <row r="14" s="2" customFormat="1" ht="117" customHeight="1" spans="1:5">
      <c r="A14" s="10">
        <v>10</v>
      </c>
      <c r="B14" s="11" t="s">
        <v>213</v>
      </c>
      <c r="C14" s="12" t="s">
        <v>214</v>
      </c>
      <c r="D14" s="12" t="s">
        <v>215</v>
      </c>
      <c r="E14" s="13" t="s">
        <v>216</v>
      </c>
    </row>
    <row r="15" ht="157" customHeight="1" spans="1:5">
      <c r="A15" s="10">
        <v>11</v>
      </c>
      <c r="B15" s="11" t="s">
        <v>217</v>
      </c>
      <c r="C15" s="12" t="s">
        <v>218</v>
      </c>
      <c r="D15" s="12" t="s">
        <v>219</v>
      </c>
      <c r="E15" s="12" t="s">
        <v>220</v>
      </c>
    </row>
  </sheetData>
  <mergeCells count="3">
    <mergeCell ref="A1:B1"/>
    <mergeCell ref="A2:E2"/>
    <mergeCell ref="A3:B3"/>
  </mergeCells>
  <printOptions horizontalCentered="1"/>
  <pageMargins left="0.786805555555556" right="0.786805555555556" top="0.786805555555556" bottom="0.786805555555556" header="0.236111111111111" footer="0.511805555555556"/>
  <pageSetup paperSize="9" scale="90" firstPageNumber="19" fitToHeight="0" orientation="landscape" useFirstPageNumber="1" horizontalDpi="600"/>
  <headerFooter alignWithMargins="0" scaleWithDoc="0">
    <oddFooter>&amp;C&amp;"仿宋_GB2312"&amp;14-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2024年一般公共预算收支</vt:lpstr>
      <vt:lpstr>2024年地方一般公共预算收入</vt:lpstr>
      <vt:lpstr>2024年一般公共预算支出</vt:lpstr>
      <vt:lpstr>2024年政府性基金预算</vt:lpstr>
      <vt:lpstr>2024年国有资本经营</vt:lpstr>
      <vt:lpstr>2024年社会保险基金</vt:lpstr>
      <vt:lpstr>2024年财政重点项目绩效评价情况表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SV随风</cp:lastModifiedBy>
  <dcterms:created xsi:type="dcterms:W3CDTF">2016-12-25T00:54:00Z</dcterms:created>
  <dcterms:modified xsi:type="dcterms:W3CDTF">2025-07-29T10:06:23Z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5D6508469AF44236935EABAEB9526556</vt:lpwstr>
  </property>
  <property fmtid="{D5CDD505-2E9C-101B-9397-08002B2CF9AE}" pid="4" name="KSOReadingLayout">
    <vt:bool>true</vt:bool>
  </property>
</Properties>
</file>